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xr:revisionPtr revIDLastSave="0" documentId="13_ncr:11_{4C0B6607-E0F6-4A97-9806-4C16EA187DD9}" xr6:coauthVersionLast="47" xr6:coauthVersionMax="47" xr10:uidLastSave="{00000000-0000-0000-0000-000000000000}"/>
  <bookViews>
    <workbookView xWindow="-108" yWindow="-108" windowWidth="23256" windowHeight="12456" xr2:uid="{00000000-000D-0000-FFFF-FFFF00000000}"/>
  </bookViews>
  <sheets>
    <sheet name="Monthly Family Budget"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E83" i="1"/>
  <c r="H8" i="1"/>
  <c r="J78" i="1" l="1"/>
  <c r="J79" i="1"/>
  <c r="J80" i="1"/>
  <c r="J69" i="1"/>
  <c r="J70" i="1"/>
  <c r="J71" i="1"/>
  <c r="J72" i="1"/>
  <c r="J73" i="1"/>
  <c r="J56" i="1"/>
  <c r="J57" i="1"/>
  <c r="J58" i="1"/>
  <c r="J59" i="1"/>
  <c r="J60" i="1"/>
  <c r="J61" i="1"/>
  <c r="J62" i="1"/>
  <c r="J48" i="1"/>
  <c r="J49" i="1"/>
  <c r="J50" i="1"/>
  <c r="J51" i="1"/>
  <c r="J37" i="1"/>
  <c r="J38" i="1"/>
  <c r="J39" i="1"/>
  <c r="J40" i="1"/>
  <c r="J41" i="1"/>
  <c r="J42" i="1"/>
  <c r="J43" i="1"/>
  <c r="J25" i="1"/>
  <c r="J26" i="1"/>
  <c r="J27" i="1"/>
  <c r="J28" i="1"/>
  <c r="J29" i="1"/>
  <c r="J30" i="1"/>
  <c r="E79" i="1"/>
  <c r="E80" i="1"/>
  <c r="E81" i="1"/>
  <c r="E82" i="1"/>
  <c r="E70" i="1"/>
  <c r="E71" i="1"/>
  <c r="E72" i="1"/>
  <c r="E73" i="1"/>
  <c r="E58" i="1"/>
  <c r="E57" i="1"/>
  <c r="E59" i="1"/>
  <c r="E60" i="1"/>
  <c r="E61" i="1"/>
  <c r="E62" i="1"/>
  <c r="E63" i="1"/>
  <c r="E64" i="1"/>
  <c r="E65" i="1"/>
  <c r="E49" i="1"/>
  <c r="E50" i="1"/>
  <c r="E51" i="1"/>
  <c r="E38" i="1"/>
  <c r="E39" i="1"/>
  <c r="E40" i="1"/>
  <c r="E41" i="1"/>
  <c r="E26" i="1"/>
  <c r="E27" i="1"/>
  <c r="E28" i="1"/>
  <c r="E29" i="1"/>
  <c r="E30" i="1"/>
  <c r="E31" i="1"/>
  <c r="E32" i="1"/>
  <c r="E33" i="1"/>
  <c r="E10" i="1"/>
  <c r="E11" i="1"/>
  <c r="E12" i="1"/>
  <c r="E13" i="1"/>
  <c r="E14" i="1"/>
  <c r="E15" i="1"/>
  <c r="E16" i="1"/>
  <c r="E17" i="1"/>
  <c r="E18" i="1"/>
  <c r="E19" i="1"/>
  <c r="E20" i="1"/>
  <c r="I63" i="1"/>
  <c r="H63" i="1"/>
  <c r="D74" i="1"/>
  <c r="C74" i="1"/>
  <c r="I81" i="1"/>
  <c r="H81" i="1"/>
  <c r="D84" i="1"/>
  <c r="C84" i="1"/>
  <c r="I52" i="1"/>
  <c r="H52" i="1"/>
  <c r="I31" i="1"/>
  <c r="H31" i="1"/>
  <c r="I44" i="1"/>
  <c r="H44" i="1"/>
  <c r="I74" i="1"/>
  <c r="H74" i="1"/>
  <c r="D66" i="1"/>
  <c r="C66" i="1"/>
  <c r="D52" i="1"/>
  <c r="C52" i="1"/>
  <c r="D42" i="1"/>
  <c r="C42" i="1"/>
  <c r="D34" i="1"/>
  <c r="C34" i="1"/>
  <c r="C22" i="1"/>
  <c r="D22" i="1"/>
  <c r="H14" i="1"/>
  <c r="C5" i="1" l="1"/>
  <c r="H17" i="1" s="1"/>
  <c r="D5" i="1"/>
  <c r="H18" i="1" s="1"/>
  <c r="E84" i="1"/>
  <c r="J52" i="1"/>
  <c r="J74" i="1"/>
  <c r="E52" i="1"/>
  <c r="J81" i="1"/>
  <c r="E74" i="1"/>
  <c r="J63" i="1"/>
  <c r="J31" i="1"/>
  <c r="J44" i="1"/>
  <c r="E66" i="1"/>
  <c r="E42" i="1"/>
  <c r="E34" i="1"/>
  <c r="E22" i="1"/>
  <c r="H19" i="1" l="1"/>
  <c r="E5" i="1"/>
</calcChain>
</file>

<file path=xl/sharedStrings.xml><?xml version="1.0" encoding="utf-8"?>
<sst xmlns="http://schemas.openxmlformats.org/spreadsheetml/2006/main" count="174" uniqueCount="92">
  <si>
    <t>Difference</t>
  </si>
  <si>
    <t>Income 1</t>
  </si>
  <si>
    <t>Income 2</t>
  </si>
  <si>
    <t>Second mortgage or rent</t>
  </si>
  <si>
    <t>Mortgage or rent</t>
  </si>
  <si>
    <t>Phone</t>
  </si>
  <si>
    <t>Water and sewer</t>
  </si>
  <si>
    <t>Cable</t>
  </si>
  <si>
    <t>Maintenance or repairs</t>
  </si>
  <si>
    <t>Supplies</t>
  </si>
  <si>
    <t>Other</t>
  </si>
  <si>
    <t>Transportation</t>
  </si>
  <si>
    <t>Insurance</t>
  </si>
  <si>
    <t>Licensing</t>
  </si>
  <si>
    <t>Fuel</t>
  </si>
  <si>
    <t>Maintenance</t>
  </si>
  <si>
    <t>Housing</t>
  </si>
  <si>
    <t>Home</t>
  </si>
  <si>
    <t>Health</t>
  </si>
  <si>
    <t>Life</t>
  </si>
  <si>
    <t>Groceries</t>
  </si>
  <si>
    <t>Food</t>
  </si>
  <si>
    <t>Pets</t>
  </si>
  <si>
    <t>Toys</t>
  </si>
  <si>
    <t>Medical</t>
  </si>
  <si>
    <t>Grooming</t>
  </si>
  <si>
    <t>Clothing</t>
  </si>
  <si>
    <t>Hair/nails</t>
  </si>
  <si>
    <t>Health club</t>
  </si>
  <si>
    <t>Dining out</t>
  </si>
  <si>
    <t>Entertainment</t>
  </si>
  <si>
    <t>Video/DVD</t>
  </si>
  <si>
    <t>CDs</t>
  </si>
  <si>
    <t>Movies</t>
  </si>
  <si>
    <t>Concerts</t>
  </si>
  <si>
    <t>Live theater</t>
  </si>
  <si>
    <t>Dry cleaning</t>
  </si>
  <si>
    <t>Loans</t>
  </si>
  <si>
    <t>Personal</t>
  </si>
  <si>
    <t>Taxes</t>
  </si>
  <si>
    <t>Federal</t>
  </si>
  <si>
    <t>State</t>
  </si>
  <si>
    <t>Local</t>
  </si>
  <si>
    <t>Charity 1</t>
  </si>
  <si>
    <t>Charity 2</t>
  </si>
  <si>
    <t>Legal</t>
  </si>
  <si>
    <t>Children</t>
  </si>
  <si>
    <t>School supplies</t>
  </si>
  <si>
    <t>Lunch money</t>
  </si>
  <si>
    <t>School tuition</t>
  </si>
  <si>
    <t>Child care</t>
  </si>
  <si>
    <t>Attorney</t>
  </si>
  <si>
    <t>Alimony</t>
  </si>
  <si>
    <t>Toys/games</t>
  </si>
  <si>
    <t>College</t>
  </si>
  <si>
    <t>Student</t>
  </si>
  <si>
    <t>Sporting events</t>
  </si>
  <si>
    <t>Credit card</t>
  </si>
  <si>
    <t>Retirement account</t>
  </si>
  <si>
    <t>Investment account</t>
  </si>
  <si>
    <t>Gifts and Donations</t>
  </si>
  <si>
    <t>Extra income</t>
  </si>
  <si>
    <t>Total monthly income</t>
  </si>
  <si>
    <t>Personal Care</t>
  </si>
  <si>
    <t>Charity 3</t>
  </si>
  <si>
    <t>Bus/taxi fare</t>
  </si>
  <si>
    <t>Vehicle 1 payment</t>
  </si>
  <si>
    <t>Vehicle 2 payment</t>
  </si>
  <si>
    <t>Total</t>
  </si>
  <si>
    <t>Actual balance</t>
  </si>
  <si>
    <t>Savings/Investments</t>
  </si>
  <si>
    <t>Payments</t>
  </si>
  <si>
    <t>Organization dues/fees</t>
  </si>
  <si>
    <t>Projected balance</t>
  </si>
  <si>
    <t>Total
Projected Cost</t>
  </si>
  <si>
    <t>Total
Actual Cost</t>
  </si>
  <si>
    <t>Total
Difference</t>
  </si>
  <si>
    <t>Projected
Cost</t>
  </si>
  <si>
    <t>Actual
Cost</t>
  </si>
  <si>
    <t>Projected 
Cost</t>
  </si>
  <si>
    <t>Actual 
Cost</t>
  </si>
  <si>
    <t>Projected Monthly Income Source</t>
  </si>
  <si>
    <t>Actual Monthly Income Source</t>
  </si>
  <si>
    <t>Balance</t>
  </si>
  <si>
    <t>Column1</t>
  </si>
  <si>
    <t xml:space="preserve">Summary </t>
  </si>
  <si>
    <t>Precious Metals</t>
  </si>
  <si>
    <t>Utilities</t>
  </si>
  <si>
    <t>Car Payment</t>
  </si>
  <si>
    <t>Insurances</t>
  </si>
  <si>
    <t>Tuition</t>
  </si>
  <si>
    <t>Measuring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</si>
</sst>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39" x14ac:knownFonts="1">
    <font>
      <sz val="11"/>
      <name val="Calibri"/>
      <family val="2"/>
      <scheme val="minor"/>
    </font>
    <font>
      <sz val="8"/>
      <name val="Arial"/>
      <family val="2"/>
    </font>
    <font>
      <sz val="10"/>
      <name val="Calibri"/>
      <family val="1"/>
      <scheme val="minor"/>
    </font>
    <font>
      <sz val="8"/>
      <name val="Calibri"/>
      <family val="2"/>
      <scheme val="minor"/>
    </font>
    <font>
      <b/>
      <sz val="12"/>
      <name val="Calibri"/>
      <family val="2"/>
      <scheme val="major"/>
    </font>
    <font>
      <b/>
      <sz val="16"/>
      <color theme="1"/>
      <name val="Calibri"/>
      <family val="2"/>
      <scheme val="major"/>
    </font>
    <font>
      <b/>
      <sz val="11"/>
      <name val="Calibri"/>
      <family val="2"/>
      <scheme val="minor"/>
    </font>
    <font>
      <b/>
      <sz val="11"/>
      <color theme="0"/>
      <name val="Calibri"/>
      <family val="2"/>
      <scheme val="minor"/>
    </font>
    <font>
      <sz val="11"/>
      <name val="Calibri"/>
      <family val="2"/>
      <scheme val="minor"/>
    </font>
    <font>
      <b/>
      <sz val="12"/>
      <color theme="1" tint="0.34998626667073579"/>
      <name val="Calibri"/>
      <family val="2"/>
      <scheme val="minor"/>
    </font>
    <font>
      <sz val="12"/>
      <color theme="1" tint="0.34998626667073579"/>
      <name val="Calibri"/>
      <family val="2"/>
      <scheme val="minor"/>
    </font>
    <font>
      <sz val="12"/>
      <color theme="1" tint="0.34998626667073579"/>
      <name val="Calibri"/>
      <family val="2"/>
    </font>
    <font>
      <b/>
      <sz val="14"/>
      <color theme="1" tint="0.34998626667073579"/>
      <name val="Calibri"/>
      <family val="2"/>
      <scheme val="minor"/>
    </font>
    <font>
      <b/>
      <sz val="14"/>
      <color theme="5"/>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4"/>
      <color theme="1" tint="0.34998626667073579"/>
      <name val="Calibri"/>
      <family val="2"/>
    </font>
    <font>
      <sz val="14"/>
      <color theme="0"/>
      <name val="Calibri"/>
      <family val="2"/>
    </font>
    <font>
      <b/>
      <sz val="14"/>
      <color theme="5"/>
      <name val="Calibri"/>
      <family val="2"/>
    </font>
    <font>
      <b/>
      <sz val="16"/>
      <color theme="5"/>
      <name val="Calibri"/>
      <family val="2"/>
      <scheme val="minor"/>
    </font>
    <font>
      <sz val="12"/>
      <color theme="1"/>
      <name val="Calibri"/>
      <family val="2"/>
      <scheme val="minor"/>
    </font>
    <font>
      <b/>
      <sz val="40"/>
      <color theme="9"/>
      <name val="Calibri"/>
      <family val="2"/>
      <scheme val="minor"/>
    </font>
    <font>
      <b/>
      <sz val="14"/>
      <color theme="9"/>
      <name val="Calibri"/>
      <family val="2"/>
      <scheme val="minor"/>
    </font>
    <font>
      <sz val="10"/>
      <color theme="9"/>
      <name val="Calibri"/>
      <family val="2"/>
      <scheme val="minor"/>
    </font>
    <font>
      <b/>
      <sz val="12"/>
      <color theme="9"/>
      <name val="Calibri"/>
      <family val="2"/>
      <scheme val="minor"/>
    </font>
    <font>
      <b/>
      <sz val="10"/>
      <color theme="9"/>
      <name val="Calibri"/>
      <family val="2"/>
      <scheme val="minor"/>
    </font>
    <font>
      <sz val="14"/>
      <color theme="0"/>
      <name val="Calibri"/>
      <family val="2"/>
      <scheme val="minor"/>
    </font>
    <font>
      <b/>
      <sz val="14"/>
      <color theme="1"/>
      <name val="Calibri"/>
      <family val="2"/>
      <scheme val="minor"/>
    </font>
    <font>
      <sz val="14"/>
      <color theme="1"/>
      <name val="Calibri"/>
      <family val="2"/>
      <scheme val="minor"/>
    </font>
    <font>
      <b/>
      <sz val="40"/>
      <color theme="9" tint="-0.24994659260841701"/>
      <name val="Calibri"/>
      <family val="2"/>
      <scheme val="major"/>
    </font>
    <font>
      <b/>
      <sz val="20"/>
      <color theme="9" tint="-0.24994659260841701"/>
      <name val="Calibri"/>
      <family val="2"/>
      <scheme val="major"/>
    </font>
    <font>
      <sz val="12"/>
      <color theme="9" tint="-0.24994659260841701"/>
      <name val="Calibri"/>
      <family val="2"/>
      <scheme val="major"/>
    </font>
    <font>
      <sz val="20"/>
      <color theme="9" tint="-0.24994659260841701"/>
      <name val="Calibri"/>
      <family val="2"/>
      <scheme val="major"/>
    </font>
    <font>
      <b/>
      <sz val="12"/>
      <color theme="9" tint="-0.24994659260841701"/>
      <name val="Calibri"/>
      <family val="2"/>
      <scheme val="major"/>
    </font>
    <font>
      <sz val="10"/>
      <name val="Calibri"/>
      <family val="2"/>
      <scheme val="major"/>
    </font>
    <font>
      <sz val="11"/>
      <name val="Calibri"/>
      <family val="2"/>
      <scheme val="major"/>
    </font>
    <font>
      <sz val="14"/>
      <name val="Calibri"/>
      <family val="2"/>
      <scheme val="major"/>
    </font>
    <font>
      <sz val="12"/>
      <color theme="1" tint="0.34998626667073579"/>
      <name val="Calibri"/>
      <scheme val="minor"/>
    </font>
  </fonts>
  <fills count="10">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59996337778862885"/>
        <bgColor indexed="64"/>
      </patternFill>
    </fill>
    <fill>
      <patternFill patternType="solid">
        <fgColor theme="9" tint="0.39994506668294322"/>
        <bgColor indexed="64"/>
      </patternFill>
    </fill>
  </fills>
  <borders count="28">
    <border>
      <left/>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right/>
      <top/>
      <bottom style="thin">
        <color theme="9"/>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bottom style="thin">
        <color theme="9" tint="-0.24994659260841701"/>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s>
  <cellStyleXfs count="13">
    <xf numFmtId="0" fontId="0" fillId="0" borderId="0">
      <alignment vertical="center"/>
    </xf>
    <xf numFmtId="0" fontId="5" fillId="0" borderId="0" applyNumberFormat="0" applyFill="0" applyBorder="0" applyProtection="0">
      <alignment horizontal="left"/>
    </xf>
    <xf numFmtId="0" fontId="7" fillId="3" borderId="0" applyNumberFormat="0" applyProtection="0">
      <alignment horizontal="right" vertical="center"/>
    </xf>
    <xf numFmtId="0" fontId="7" fillId="3" borderId="0" applyNumberFormat="0" applyAlignment="0" applyProtection="0"/>
    <xf numFmtId="0" fontId="7" fillId="3" borderId="0" applyProtection="0">
      <alignment horizontal="center" vertical="center" wrapText="1"/>
    </xf>
    <xf numFmtId="6" fontId="6" fillId="4" borderId="1" applyProtection="0">
      <alignment vertical="center"/>
    </xf>
    <xf numFmtId="6" fontId="8" fillId="5" borderId="0" applyFont="0" applyAlignment="0">
      <alignment vertical="center"/>
    </xf>
    <xf numFmtId="6" fontId="8" fillId="0" borderId="0" applyFont="0" applyFill="0" applyBorder="0" applyAlignment="0">
      <alignment vertical="center" wrapText="1"/>
    </xf>
    <xf numFmtId="0" fontId="8" fillId="5" borderId="2" applyNumberFormat="0" applyFont="0" applyAlignment="0">
      <alignment vertical="center"/>
    </xf>
    <xf numFmtId="6" fontId="8" fillId="5" borderId="4" applyNumberFormat="0" applyFont="0" applyFill="0" applyAlignment="0">
      <alignment vertical="center"/>
    </xf>
    <xf numFmtId="6" fontId="8" fillId="5" borderId="5" applyNumberFormat="0" applyFont="0" applyFill="0" applyAlignment="0">
      <alignment vertical="center"/>
    </xf>
    <xf numFmtId="6" fontId="8" fillId="5" borderId="2" applyNumberFormat="0" applyFont="0" applyFill="0" applyAlignment="0">
      <alignment vertical="center"/>
    </xf>
    <xf numFmtId="6" fontId="8" fillId="5" borderId="3" applyNumberFormat="0" applyFont="0" applyFill="0" applyAlignment="0">
      <alignment vertical="center"/>
    </xf>
  </cellStyleXfs>
  <cellXfs count="131">
    <xf numFmtId="0" fontId="0" fillId="0" borderId="0" xfId="0">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2" borderId="0" xfId="1" applyFont="1" applyFill="1" applyBorder="1" applyAlignment="1">
      <alignment horizontal="left" vertical="center" wrapText="1"/>
    </xf>
    <xf numFmtId="0" fontId="0" fillId="0" borderId="0" xfId="0" applyAlignment="1">
      <alignment vertical="center"/>
    </xf>
    <xf numFmtId="6" fontId="4" fillId="2" borderId="0" xfId="7" applyFont="1" applyFill="1" applyBorder="1" applyAlignment="1">
      <alignment horizontal="left" vertical="center" wrapText="1"/>
    </xf>
    <xf numFmtId="6" fontId="0" fillId="0" borderId="0" xfId="7" applyFont="1" applyAlignment="1">
      <alignment vertical="center"/>
    </xf>
    <xf numFmtId="0" fontId="10" fillId="6" borderId="0" xfId="0" applyFont="1" applyFill="1" applyBorder="1" applyAlignment="1">
      <alignment vertical="center"/>
    </xf>
    <xf numFmtId="6" fontId="10" fillId="6" borderId="10" xfId="7" applyFont="1" applyFill="1" applyBorder="1" applyAlignment="1">
      <alignment horizontal="center" vertical="center" wrapText="1"/>
    </xf>
    <xf numFmtId="6" fontId="11" fillId="6" borderId="10" xfId="7" applyFont="1" applyFill="1" applyBorder="1" applyAlignment="1">
      <alignment horizontal="center" vertical="center" wrapText="1"/>
    </xf>
    <xf numFmtId="6" fontId="10" fillId="6" borderId="7" xfId="7" applyFont="1" applyFill="1" applyBorder="1" applyAlignment="1">
      <alignment horizontal="center" vertical="center" wrapText="1"/>
    </xf>
    <xf numFmtId="0" fontId="10" fillId="6" borderId="0" xfId="0" applyFont="1" applyFill="1" applyBorder="1">
      <alignment vertical="center"/>
    </xf>
    <xf numFmtId="0" fontId="10" fillId="6" borderId="0" xfId="0" applyFont="1" applyFill="1" applyBorder="1" applyAlignment="1">
      <alignment vertical="center" wrapText="1"/>
    </xf>
    <xf numFmtId="6" fontId="10" fillId="6" borderId="0" xfId="11" applyFont="1" applyFill="1" applyBorder="1" applyAlignment="1">
      <alignment vertical="center" wrapText="1"/>
    </xf>
    <xf numFmtId="6" fontId="10" fillId="6" borderId="0" xfId="7" applyFont="1" applyFill="1" applyBorder="1" applyAlignment="1">
      <alignment vertical="center" wrapText="1"/>
    </xf>
    <xf numFmtId="6" fontId="9" fillId="6" borderId="0" xfId="9" applyFont="1" applyFill="1" applyBorder="1" applyAlignment="1">
      <alignment vertical="center"/>
    </xf>
    <xf numFmtId="0" fontId="10" fillId="6" borderId="9" xfId="0" applyFont="1" applyFill="1" applyBorder="1" applyAlignment="1">
      <alignment horizontal="left" vertical="center" wrapText="1" indent="1"/>
    </xf>
    <xf numFmtId="0" fontId="10" fillId="6" borderId="9" xfId="0" applyNumberFormat="1" applyFont="1" applyFill="1" applyBorder="1" applyAlignment="1">
      <alignment horizontal="left" vertical="center" wrapText="1" indent="1"/>
    </xf>
    <xf numFmtId="6" fontId="10" fillId="6" borderId="10" xfId="7" applyNumberFormat="1" applyFont="1" applyFill="1" applyBorder="1" applyAlignment="1">
      <alignment horizontal="center" vertical="center" wrapText="1"/>
    </xf>
    <xf numFmtId="0" fontId="10" fillId="6" borderId="0" xfId="0" applyNumberFormat="1" applyFont="1" applyFill="1" applyBorder="1" applyAlignment="1">
      <alignment horizontal="left" vertical="center" wrapText="1" indent="1"/>
    </xf>
    <xf numFmtId="6" fontId="10" fillId="6" borderId="0" xfId="7" applyFont="1" applyFill="1" applyBorder="1" applyAlignment="1">
      <alignment horizontal="center" vertical="center" wrapText="1"/>
    </xf>
    <xf numFmtId="6" fontId="10" fillId="6" borderId="17" xfId="7" applyNumberFormat="1" applyFont="1" applyFill="1" applyBorder="1" applyAlignment="1">
      <alignment horizontal="center" vertical="center" wrapText="1"/>
    </xf>
    <xf numFmtId="6" fontId="10" fillId="6" borderId="18" xfId="7" applyNumberFormat="1" applyFont="1" applyFill="1" applyBorder="1" applyAlignment="1">
      <alignment horizontal="center" vertical="center"/>
    </xf>
    <xf numFmtId="0" fontId="12" fillId="6" borderId="15" xfId="4" applyFont="1" applyFill="1" applyBorder="1" applyAlignment="1">
      <alignment horizontal="center" vertical="center" wrapText="1"/>
    </xf>
    <xf numFmtId="0" fontId="14" fillId="6" borderId="15" xfId="3" applyNumberFormat="1" applyFont="1" applyFill="1" applyBorder="1" applyAlignment="1">
      <alignment horizontal="center" vertical="center"/>
    </xf>
    <xf numFmtId="0" fontId="13" fillId="6" borderId="0" xfId="0" applyNumberFormat="1" applyFont="1" applyFill="1" applyBorder="1" applyAlignment="1">
      <alignment horizontal="left" vertical="center" wrapText="1" indent="1"/>
    </xf>
    <xf numFmtId="6" fontId="10" fillId="6" borderId="0" xfId="7" applyFont="1" applyFill="1" applyBorder="1" applyAlignment="1">
      <alignment horizontal="left" vertical="center" wrapText="1" indent="1"/>
    </xf>
    <xf numFmtId="0" fontId="10" fillId="6" borderId="12" xfId="0" applyFont="1" applyFill="1" applyBorder="1" applyAlignment="1">
      <alignment horizontal="left" vertical="center" wrapText="1" indent="1"/>
    </xf>
    <xf numFmtId="0" fontId="10" fillId="6" borderId="6" xfId="0" applyFont="1" applyFill="1" applyBorder="1" applyAlignment="1">
      <alignment horizontal="left" vertical="center" wrapText="1" indent="1"/>
    </xf>
    <xf numFmtId="6" fontId="10" fillId="6" borderId="11" xfId="7" applyNumberFormat="1" applyFont="1" applyFill="1" applyBorder="1" applyAlignment="1">
      <alignment horizontal="center" vertical="center" wrapText="1"/>
    </xf>
    <xf numFmtId="6" fontId="10" fillId="6" borderId="7" xfId="7" applyNumberFormat="1" applyFont="1" applyFill="1" applyBorder="1" applyAlignment="1">
      <alignment horizontal="center" vertical="center" wrapText="1"/>
    </xf>
    <xf numFmtId="6" fontId="10" fillId="6" borderId="8" xfId="7" applyNumberFormat="1" applyFont="1" applyFill="1" applyBorder="1" applyAlignment="1">
      <alignment horizontal="center" vertical="center" wrapText="1"/>
    </xf>
    <xf numFmtId="6" fontId="10" fillId="6" borderId="13" xfId="7" applyNumberFormat="1" applyFont="1" applyFill="1" applyBorder="1" applyAlignment="1">
      <alignment horizontal="center" vertical="center" wrapText="1"/>
    </xf>
    <xf numFmtId="6" fontId="10" fillId="6" borderId="14" xfId="7" applyNumberFormat="1" applyFont="1" applyFill="1" applyBorder="1" applyAlignment="1">
      <alignment horizontal="center" vertical="center" wrapText="1"/>
    </xf>
    <xf numFmtId="0" fontId="10" fillId="6" borderId="0" xfId="0" applyNumberFormat="1" applyFont="1" applyFill="1" applyBorder="1" applyAlignment="1">
      <alignment vertical="center" wrapText="1"/>
    </xf>
    <xf numFmtId="0" fontId="10" fillId="6" borderId="0" xfId="3" applyFont="1" applyFill="1" applyBorder="1" applyAlignment="1">
      <alignment horizontal="left" vertical="center" wrapText="1"/>
    </xf>
    <xf numFmtId="6" fontId="10" fillId="6" borderId="0" xfId="9" applyNumberFormat="1" applyFont="1" applyFill="1" applyBorder="1" applyAlignment="1">
      <alignment vertical="center"/>
    </xf>
    <xf numFmtId="6" fontId="10" fillId="6" borderId="11" xfId="7" applyFont="1" applyFill="1" applyBorder="1" applyAlignment="1">
      <alignment horizontal="center" vertical="center" wrapText="1"/>
    </xf>
    <xf numFmtId="6" fontId="10" fillId="6" borderId="8" xfId="7" applyFont="1" applyFill="1" applyBorder="1" applyAlignment="1">
      <alignment horizontal="center" vertical="center" wrapText="1"/>
    </xf>
    <xf numFmtId="6" fontId="10" fillId="0" borderId="0" xfId="7" applyFont="1" applyFill="1" applyBorder="1" applyAlignment="1">
      <alignment horizontal="center" vertical="center" wrapText="1"/>
    </xf>
    <xf numFmtId="0" fontId="11" fillId="6" borderId="9" xfId="0" applyFont="1" applyFill="1" applyBorder="1" applyAlignment="1">
      <alignment horizontal="left" vertical="center" wrapText="1" indent="1"/>
    </xf>
    <xf numFmtId="0" fontId="13" fillId="0" borderId="0" xfId="0" applyNumberFormat="1" applyFont="1" applyFill="1" applyBorder="1" applyAlignment="1">
      <alignment horizontal="left" vertical="center" wrapText="1" indent="1"/>
    </xf>
    <xf numFmtId="6" fontId="11" fillId="6" borderId="11" xfId="7" applyFont="1" applyFill="1" applyBorder="1" applyAlignment="1">
      <alignment horizontal="center" vertical="center" wrapText="1"/>
    </xf>
    <xf numFmtId="0" fontId="19" fillId="0" borderId="0" xfId="0" applyNumberFormat="1" applyFont="1" applyFill="1" applyBorder="1" applyAlignment="1">
      <alignment horizontal="left" vertical="center" wrapText="1" indent="1"/>
    </xf>
    <xf numFmtId="6"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lignment horizontal="left" vertical="center" wrapText="1" indent="1"/>
    </xf>
    <xf numFmtId="6" fontId="10" fillId="0" borderId="0" xfId="0" applyNumberFormat="1" applyFont="1" applyFill="1" applyBorder="1" applyAlignment="1" applyProtection="1">
      <alignment horizontal="center" vertical="center" wrapText="1"/>
    </xf>
    <xf numFmtId="6" fontId="12" fillId="6" borderId="0" xfId="9" applyNumberFormat="1" applyFont="1" applyFill="1" applyBorder="1" applyAlignment="1">
      <alignment horizontal="center" vertical="center"/>
    </xf>
    <xf numFmtId="0" fontId="14" fillId="7" borderId="0" xfId="2" applyFont="1" applyFill="1" applyBorder="1" applyAlignment="1">
      <alignment horizontal="center" vertical="center" wrapText="1"/>
    </xf>
    <xf numFmtId="0" fontId="14" fillId="6" borderId="15" xfId="3" applyNumberFormat="1" applyFont="1" applyFill="1" applyBorder="1" applyAlignment="1">
      <alignment vertical="center" wrapText="1"/>
    </xf>
    <xf numFmtId="6" fontId="12" fillId="6" borderId="15" xfId="7" applyFont="1" applyFill="1" applyBorder="1" applyAlignment="1">
      <alignment horizontal="center" vertical="center" wrapText="1"/>
    </xf>
    <xf numFmtId="0" fontId="24" fillId="0" borderId="0" xfId="0" applyFont="1" applyFill="1" applyBorder="1" applyAlignment="1">
      <alignment vertical="center" wrapText="1"/>
    </xf>
    <xf numFmtId="0" fontId="18" fillId="6" borderId="15" xfId="4" applyFont="1" applyFill="1" applyBorder="1" applyAlignment="1">
      <alignment horizontal="left" vertical="center" wrapText="1" indent="1"/>
    </xf>
    <xf numFmtId="0" fontId="17" fillId="6" borderId="15" xfId="4" applyFont="1" applyFill="1" applyBorder="1">
      <alignment horizontal="center" vertical="center" wrapText="1"/>
    </xf>
    <xf numFmtId="6" fontId="17" fillId="6" borderId="15" xfId="7" applyFont="1" applyFill="1" applyBorder="1" applyAlignment="1">
      <alignment horizontal="center" vertical="center" wrapText="1"/>
    </xf>
    <xf numFmtId="0" fontId="15" fillId="6" borderId="15" xfId="3" applyNumberFormat="1" applyFont="1" applyFill="1" applyBorder="1" applyAlignment="1">
      <alignment horizontal="center" vertical="center" wrapText="1"/>
    </xf>
    <xf numFmtId="0" fontId="14" fillId="6" borderId="0" xfId="3" applyNumberFormat="1" applyFont="1" applyFill="1" applyBorder="1" applyAlignment="1">
      <alignment horizontal="left" vertical="center" wrapText="1" indent="1"/>
    </xf>
    <xf numFmtId="0" fontId="12" fillId="6" borderId="0" xfId="4" applyFont="1" applyFill="1" applyBorder="1" applyAlignment="1">
      <alignment horizontal="center" vertical="center" wrapText="1"/>
    </xf>
    <xf numFmtId="0" fontId="14" fillId="6" borderId="15" xfId="3" applyNumberFormat="1" applyFont="1" applyFill="1" applyBorder="1" applyAlignment="1">
      <alignment horizontal="left" vertical="center" wrapText="1" indent="1"/>
    </xf>
    <xf numFmtId="0" fontId="16" fillId="6" borderId="19" xfId="3" applyNumberFormat="1" applyFont="1" applyFill="1" applyBorder="1" applyAlignment="1">
      <alignment horizontal="left" vertical="center" wrapText="1" indent="1"/>
    </xf>
    <xf numFmtId="0" fontId="12" fillId="6" borderId="19" xfId="4" applyFont="1" applyFill="1" applyBorder="1" applyAlignment="1">
      <alignment horizontal="center" vertical="center" wrapText="1"/>
    </xf>
    <xf numFmtId="6" fontId="12" fillId="6" borderId="19" xfId="7" applyFont="1" applyFill="1" applyBorder="1" applyAlignment="1">
      <alignment horizontal="center" vertical="center" wrapText="1"/>
    </xf>
    <xf numFmtId="0" fontId="15" fillId="6" borderId="15" xfId="3" applyNumberFormat="1" applyFont="1" applyFill="1" applyBorder="1" applyAlignment="1">
      <alignment horizontal="left" vertical="center" wrapText="1" indent="1"/>
    </xf>
    <xf numFmtId="0" fontId="26" fillId="0" borderId="0" xfId="0" applyFont="1" applyFill="1" applyBorder="1" applyAlignment="1">
      <alignment vertical="center" wrapText="1"/>
    </xf>
    <xf numFmtId="0" fontId="27" fillId="6" borderId="15" xfId="3" applyNumberFormat="1" applyFont="1" applyFill="1" applyBorder="1" applyAlignment="1">
      <alignment horizontal="left" vertical="center" wrapText="1" indent="1"/>
    </xf>
    <xf numFmtId="0" fontId="23" fillId="0" borderId="0" xfId="3" applyFont="1" applyFill="1" applyBorder="1" applyAlignment="1">
      <alignment horizontal="left" vertical="center" wrapText="1" indent="1"/>
    </xf>
    <xf numFmtId="6" fontId="10" fillId="0" borderId="0" xfId="9" applyNumberFormat="1" applyFont="1" applyFill="1" applyBorder="1" applyAlignment="1">
      <alignment horizontal="center" vertical="center"/>
    </xf>
    <xf numFmtId="0" fontId="21" fillId="5" borderId="0" xfId="8" applyFont="1" applyFill="1" applyBorder="1" applyAlignment="1">
      <alignment horizontal="left" vertical="center" indent="1"/>
    </xf>
    <xf numFmtId="6" fontId="21" fillId="5" borderId="0" xfId="12" applyNumberFormat="1" applyFont="1" applyFill="1" applyBorder="1" applyAlignment="1">
      <alignment horizontal="center" vertical="center"/>
    </xf>
    <xf numFmtId="6" fontId="21" fillId="8" borderId="0" xfId="8" applyNumberFormat="1" applyFont="1" applyFill="1" applyBorder="1" applyAlignment="1">
      <alignment horizontal="left" vertical="center" indent="1"/>
    </xf>
    <xf numFmtId="6" fontId="21" fillId="8" borderId="0" xfId="12" applyNumberFormat="1" applyFont="1" applyFill="1" applyBorder="1" applyAlignment="1">
      <alignment horizontal="center" vertical="center"/>
    </xf>
    <xf numFmtId="6" fontId="21" fillId="9" borderId="0" xfId="8" applyNumberFormat="1" applyFont="1" applyFill="1" applyBorder="1" applyAlignment="1">
      <alignment horizontal="left" vertical="center" indent="1"/>
    </xf>
    <xf numFmtId="6" fontId="21" fillId="9" borderId="0" xfId="12" applyNumberFormat="1" applyFont="1" applyFill="1" applyBorder="1" applyAlignment="1">
      <alignment horizontal="center" vertical="center"/>
    </xf>
    <xf numFmtId="6" fontId="21" fillId="5" borderId="0" xfId="8" applyNumberFormat="1" applyFont="1" applyFill="1" applyBorder="1" applyAlignment="1">
      <alignment horizontal="left" vertical="center" indent="1"/>
    </xf>
    <xf numFmtId="6" fontId="21" fillId="5" borderId="0" xfId="6" applyNumberFormat="1" applyFont="1" applyFill="1" applyBorder="1" applyAlignment="1">
      <alignment horizontal="center" vertical="center"/>
    </xf>
    <xf numFmtId="6" fontId="21" fillId="8" borderId="0" xfId="6" applyNumberFormat="1" applyFont="1" applyFill="1" applyBorder="1" applyAlignment="1">
      <alignment horizontal="center" vertical="center"/>
    </xf>
    <xf numFmtId="6" fontId="21" fillId="9" borderId="0" xfId="6" applyNumberFormat="1" applyFont="1" applyFill="1" applyBorder="1" applyAlignment="1">
      <alignment horizontal="center" vertical="center"/>
    </xf>
    <xf numFmtId="0" fontId="21" fillId="5" borderId="0" xfId="3" applyFont="1" applyFill="1" applyBorder="1" applyAlignment="1">
      <alignment horizontal="left" vertical="center" wrapText="1" indent="1"/>
    </xf>
    <xf numFmtId="6" fontId="21" fillId="5" borderId="0" xfId="10" applyNumberFormat="1" applyFont="1" applyFill="1" applyBorder="1" applyAlignment="1">
      <alignment horizontal="center" vertical="center"/>
    </xf>
    <xf numFmtId="0" fontId="21" fillId="8" borderId="0" xfId="3" applyFont="1" applyFill="1" applyBorder="1" applyAlignment="1">
      <alignment horizontal="left" vertical="center" wrapText="1" indent="1"/>
    </xf>
    <xf numFmtId="6" fontId="14" fillId="7" borderId="0" xfId="9" applyNumberFormat="1" applyFont="1" applyFill="1" applyBorder="1" applyAlignment="1">
      <alignment horizontal="left" vertical="center" indent="1"/>
    </xf>
    <xf numFmtId="6" fontId="15" fillId="7" borderId="0" xfId="9" applyNumberFormat="1" applyFont="1" applyFill="1" applyBorder="1" applyAlignment="1">
      <alignment horizontal="center" vertical="center"/>
    </xf>
    <xf numFmtId="0" fontId="14" fillId="7" borderId="0" xfId="3" applyFont="1" applyFill="1" applyBorder="1" applyAlignment="1">
      <alignment horizontal="left" vertical="center" wrapText="1" indent="1"/>
    </xf>
    <xf numFmtId="6" fontId="11" fillId="4" borderId="21" xfId="0" applyNumberFormat="1" applyFont="1" applyFill="1" applyBorder="1" applyAlignment="1" applyProtection="1">
      <alignment horizontal="center" vertical="center" wrapText="1"/>
    </xf>
    <xf numFmtId="6" fontId="9" fillId="4" borderId="21" xfId="7" applyFont="1" applyFill="1" applyBorder="1" applyAlignment="1">
      <alignment horizontal="center" vertical="center" wrapText="1"/>
    </xf>
    <xf numFmtId="6" fontId="10" fillId="4" borderId="21" xfId="7" applyFont="1" applyFill="1" applyBorder="1" applyAlignment="1">
      <alignment horizontal="center" vertical="center" wrapText="1"/>
    </xf>
    <xf numFmtId="6" fontId="10" fillId="4" borderId="21" xfId="0" applyNumberFormat="1" applyFont="1" applyFill="1" applyBorder="1" applyAlignment="1" applyProtection="1">
      <alignment horizontal="center" vertical="center" wrapText="1"/>
    </xf>
    <xf numFmtId="0" fontId="15" fillId="6" borderId="19" xfId="3" applyFont="1" applyFill="1" applyBorder="1" applyAlignment="1">
      <alignment horizontal="left" vertical="center" wrapText="1" indent="1"/>
    </xf>
    <xf numFmtId="6" fontId="25" fillId="7" borderId="0" xfId="9" applyFont="1" applyFill="1" applyBorder="1" applyAlignment="1">
      <alignment vertical="center"/>
    </xf>
    <xf numFmtId="6" fontId="10" fillId="4" borderId="10" xfId="7" applyFont="1" applyFill="1" applyBorder="1" applyAlignment="1">
      <alignment horizontal="center" vertical="center" wrapText="1"/>
    </xf>
    <xf numFmtId="0" fontId="28" fillId="9" borderId="0" xfId="2" applyFont="1" applyFill="1" applyBorder="1" applyAlignment="1">
      <alignment horizontal="center" vertical="center" wrapText="1"/>
    </xf>
    <xf numFmtId="0" fontId="28" fillId="8" borderId="0" xfId="2" applyFont="1" applyFill="1" applyBorder="1" applyAlignment="1">
      <alignment horizontal="center" vertical="center" wrapText="1"/>
    </xf>
    <xf numFmtId="0" fontId="28" fillId="5" borderId="0" xfId="2" applyFont="1" applyFill="1" applyBorder="1" applyAlignment="1">
      <alignment horizontal="center" vertical="center" wrapText="1"/>
    </xf>
    <xf numFmtId="6" fontId="29" fillId="9" borderId="0" xfId="9" applyNumberFormat="1" applyFont="1" applyFill="1" applyBorder="1" applyAlignment="1">
      <alignment horizontal="center" vertical="center"/>
    </xf>
    <xf numFmtId="6" fontId="29" fillId="8" borderId="0" xfId="9" applyNumberFormat="1" applyFont="1" applyFill="1" applyBorder="1" applyAlignment="1">
      <alignment horizontal="center" vertical="center"/>
    </xf>
    <xf numFmtId="6" fontId="29" fillId="5" borderId="0" xfId="9" applyNumberFormat="1" applyFont="1" applyFill="1" applyBorder="1" applyAlignment="1">
      <alignment horizontal="center" vertical="center"/>
    </xf>
    <xf numFmtId="0" fontId="21" fillId="6" borderId="16" xfId="0" applyFont="1" applyFill="1" applyBorder="1" applyAlignment="1">
      <alignment horizontal="left" vertical="center" wrapText="1" indent="1"/>
    </xf>
    <xf numFmtId="6" fontId="16" fillId="7" borderId="0" xfId="9" applyNumberFormat="1" applyFont="1" applyFill="1" applyBorder="1" applyAlignment="1">
      <alignment horizontal="center" vertical="center"/>
    </xf>
    <xf numFmtId="0" fontId="12" fillId="4" borderId="24" xfId="0" applyNumberFormat="1" applyFont="1" applyFill="1" applyBorder="1" applyAlignment="1">
      <alignment horizontal="left" vertical="center" wrapText="1" indent="1"/>
    </xf>
    <xf numFmtId="0" fontId="12" fillId="4" borderId="26" xfId="0" applyNumberFormat="1" applyFont="1" applyFill="1" applyBorder="1" applyAlignment="1">
      <alignment horizontal="left" vertical="center" wrapText="1" indent="1"/>
    </xf>
    <xf numFmtId="6" fontId="10" fillId="4" borderId="27" xfId="7" applyFont="1" applyFill="1" applyBorder="1" applyAlignment="1">
      <alignment horizontal="center" vertical="center" wrapText="1"/>
    </xf>
    <xf numFmtId="0" fontId="12" fillId="4" borderId="9" xfId="0" applyNumberFormat="1" applyFont="1" applyFill="1" applyBorder="1" applyAlignment="1">
      <alignment horizontal="left" vertical="center" wrapText="1" indent="1"/>
    </xf>
    <xf numFmtId="6" fontId="10" fillId="4" borderId="11" xfId="7" applyFont="1" applyFill="1" applyBorder="1" applyAlignment="1">
      <alignment horizontal="center" vertical="center" wrapText="1"/>
    </xf>
    <xf numFmtId="6" fontId="10" fillId="4" borderId="27" xfId="0" applyNumberFormat="1" applyFont="1" applyFill="1" applyBorder="1" applyAlignment="1" applyProtection="1">
      <alignment horizontal="center" vertical="center" wrapText="1"/>
    </xf>
    <xf numFmtId="6" fontId="9" fillId="4" borderId="27" xfId="7" applyFont="1" applyFill="1" applyBorder="1" applyAlignment="1">
      <alignment horizontal="center" vertical="center" wrapText="1"/>
    </xf>
    <xf numFmtId="0" fontId="17" fillId="4" borderId="26" xfId="0" applyNumberFormat="1" applyFont="1" applyFill="1" applyBorder="1" applyAlignment="1">
      <alignment horizontal="left" vertical="center" wrapText="1" indent="1"/>
    </xf>
    <xf numFmtId="6" fontId="11" fillId="4" borderId="27" xfId="0" applyNumberFormat="1" applyFont="1" applyFill="1" applyBorder="1" applyAlignment="1" applyProtection="1">
      <alignment horizontal="center" vertical="center" wrapText="1"/>
    </xf>
    <xf numFmtId="0" fontId="31" fillId="6" borderId="22" xfId="0" applyFont="1" applyFill="1" applyBorder="1" applyAlignment="1">
      <alignment horizontal="left" vertical="center" indent="1"/>
    </xf>
    <xf numFmtId="0" fontId="32" fillId="6" borderId="22" xfId="0" applyFont="1" applyFill="1" applyBorder="1" applyAlignment="1">
      <alignment horizontal="left" vertical="center" indent="1"/>
    </xf>
    <xf numFmtId="0" fontId="33" fillId="6" borderId="22" xfId="0" applyFont="1" applyFill="1" applyBorder="1" applyAlignment="1">
      <alignment horizontal="left" vertical="center" indent="1"/>
    </xf>
    <xf numFmtId="0" fontId="33" fillId="0" borderId="0" xfId="0" applyFont="1" applyFill="1" applyBorder="1" applyAlignment="1">
      <alignment vertical="center" wrapText="1"/>
    </xf>
    <xf numFmtId="0" fontId="33" fillId="0" borderId="0" xfId="0" applyFont="1">
      <alignment vertical="center"/>
    </xf>
    <xf numFmtId="0" fontId="34" fillId="6" borderId="22" xfId="0" applyFont="1" applyFill="1" applyBorder="1" applyAlignment="1">
      <alignment horizontal="left" vertical="center" indent="1"/>
    </xf>
    <xf numFmtId="0" fontId="35" fillId="0" borderId="0" xfId="0" applyFont="1" applyFill="1" applyBorder="1" applyAlignment="1">
      <alignment vertical="center" wrapText="1"/>
    </xf>
    <xf numFmtId="0" fontId="31" fillId="6" borderId="20" xfId="0" applyFont="1" applyFill="1" applyBorder="1" applyAlignment="1">
      <alignment horizontal="left" vertical="center" indent="1"/>
    </xf>
    <xf numFmtId="0" fontId="34" fillId="6" borderId="20" xfId="0" applyFont="1" applyFill="1" applyBorder="1" applyAlignment="1">
      <alignment vertical="center"/>
    </xf>
    <xf numFmtId="0" fontId="36" fillId="0" borderId="0" xfId="0" applyFont="1">
      <alignment vertical="center"/>
    </xf>
    <xf numFmtId="0" fontId="32" fillId="6" borderId="22" xfId="0" applyFont="1" applyFill="1" applyBorder="1" applyAlignment="1">
      <alignment vertical="center"/>
    </xf>
    <xf numFmtId="0" fontId="37" fillId="0" borderId="0" xfId="0" applyFont="1" applyFill="1" applyBorder="1" applyAlignment="1">
      <alignment vertical="center" wrapText="1"/>
    </xf>
    <xf numFmtId="0" fontId="30" fillId="0" borderId="0" xfId="0" applyFont="1" applyAlignment="1">
      <alignment horizontal="left" vertical="center" indent="11"/>
    </xf>
    <xf numFmtId="0" fontId="31" fillId="6" borderId="20" xfId="0" applyFont="1" applyFill="1" applyBorder="1" applyAlignment="1">
      <alignment horizontal="left" vertical="center" indent="1"/>
    </xf>
    <xf numFmtId="0" fontId="31" fillId="6" borderId="22" xfId="0" applyFont="1" applyFill="1" applyBorder="1" applyAlignment="1">
      <alignment horizontal="left" vertical="center" indent="1"/>
    </xf>
    <xf numFmtId="0" fontId="31" fillId="6" borderId="0" xfId="3" applyFont="1" applyFill="1" applyBorder="1" applyAlignment="1">
      <alignment horizontal="left" vertical="center" wrapText="1" indent="1"/>
    </xf>
    <xf numFmtId="0" fontId="31" fillId="0" borderId="0" xfId="0" applyFont="1" applyFill="1" applyBorder="1" applyAlignment="1">
      <alignment horizontal="left" vertical="center" indent="1"/>
    </xf>
    <xf numFmtId="0" fontId="22" fillId="2" borderId="0" xfId="1" applyFont="1" applyFill="1" applyBorder="1" applyAlignment="1">
      <alignment horizontal="left" vertical="center" indent="10"/>
    </xf>
    <xf numFmtId="6" fontId="38" fillId="6" borderId="10" xfId="7" applyNumberFormat="1" applyFont="1" applyFill="1" applyBorder="1" applyAlignment="1">
      <alignment horizontal="center" vertical="center" wrapText="1"/>
    </xf>
    <xf numFmtId="6" fontId="38" fillId="6" borderId="11" xfId="7" applyNumberFormat="1" applyFont="1" applyFill="1" applyBorder="1" applyAlignment="1">
      <alignment horizontal="center" vertical="center" wrapText="1"/>
    </xf>
    <xf numFmtId="6" fontId="38" fillId="6" borderId="17" xfId="7" applyNumberFormat="1" applyFont="1" applyFill="1" applyBorder="1" applyAlignment="1">
      <alignment horizontal="center" vertical="center" wrapText="1"/>
    </xf>
    <xf numFmtId="6" fontId="38" fillId="6" borderId="18" xfId="7" applyNumberFormat="1" applyFont="1" applyFill="1" applyBorder="1" applyAlignment="1">
      <alignment horizontal="center" vertical="center"/>
    </xf>
    <xf numFmtId="6" fontId="10" fillId="4" borderId="23" xfId="0" applyNumberFormat="1" applyFont="1" applyFill="1" applyBorder="1" applyAlignment="1" applyProtection="1">
      <alignment horizontal="center" vertical="center" wrapText="1"/>
    </xf>
    <xf numFmtId="6" fontId="10" fillId="4" borderId="25" xfId="0" applyNumberFormat="1" applyFont="1" applyFill="1" applyBorder="1" applyAlignment="1" applyProtection="1">
      <alignment horizontal="center" vertical="center" wrapText="1"/>
    </xf>
  </cellXfs>
  <cellStyles count="13">
    <cellStyle name="Amounts" xfId="7" xr:uid="{00000000-0005-0000-0000-000000000000}"/>
    <cellStyle name="Bottom border"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Left border" xfId="11" xr:uid="{00000000-0005-0000-0000-000006000000}"/>
    <cellStyle name="Normal" xfId="0" builtinId="0"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s>
  <dxfs count="186">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top style="thin">
          <color theme="0" tint="-0.14993743705557422"/>
        </top>
        <bottom style="thin">
          <color theme="0" tint="-0.14990691854609822"/>
        </bottom>
      </border>
      <protection locked="1" hidden="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protection locked="1" hidden="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protection locked="1" hidden="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3743705557422"/>
        </right>
        <top style="thin">
          <color theme="0" tint="-0.14993743705557422"/>
        </top>
        <bottom style="thin">
          <color theme="0" tint="-0.14990691854609822"/>
        </bottom>
      </border>
    </dxf>
    <dxf>
      <font>
        <b val="0"/>
        <i val="0"/>
        <color rgb="FFC00000"/>
      </font>
    </dxf>
    <dxf>
      <font>
        <b val="0"/>
        <i val="0"/>
        <color rgb="FFC00000"/>
      </font>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protection locked="1" hidden="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5999633777886288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9" tint="0.39994506668294322"/>
        </patternFill>
      </fill>
      <alignment horizontal="center" vertical="center" textRotation="0" wrapText="0" indent="0" justifyLastLine="0" shrinkToFit="0" readingOrder="0"/>
    </dxf>
    <dxf>
      <font>
        <b/>
        <i val="0"/>
        <strike val="0"/>
        <condense val="0"/>
        <extend val="0"/>
        <outline val="0"/>
        <shadow val="0"/>
        <u val="none"/>
        <vertAlign val="baseline"/>
        <sz val="12"/>
        <color theme="9"/>
        <name val="Calibri"/>
        <family val="2"/>
        <scheme val="minor"/>
      </font>
      <fill>
        <patternFill patternType="solid">
          <fgColor indexed="64"/>
          <bgColor theme="9"/>
        </patternFill>
      </fill>
      <alignment horizontal="general" vertical="center" textRotation="0" wrapText="0" indent="0" justifyLastLine="0" shrinkToFit="0" readingOrder="0"/>
    </dxf>
    <dxf>
      <font>
        <strike val="0"/>
        <outline val="0"/>
        <shadow val="0"/>
        <u val="none"/>
        <vertAlign val="baseline"/>
        <sz val="12"/>
        <color theme="1" tint="0.34998626667073579"/>
        <name val="Calibri"/>
        <scheme val="minor"/>
      </font>
      <fill>
        <patternFill>
          <fgColor indexed="64"/>
          <bgColor theme="0"/>
        </patternFill>
      </fill>
    </dxf>
    <dxf>
      <font>
        <b/>
        <i val="0"/>
        <strike val="0"/>
        <condense val="0"/>
        <extend val="0"/>
        <outline val="0"/>
        <shadow val="0"/>
        <u val="none"/>
        <vertAlign val="baseline"/>
        <sz val="14"/>
        <color theme="0"/>
        <name val="Calibri"/>
        <family val="2"/>
        <scheme val="minor"/>
      </font>
      <fill>
        <patternFill patternType="solid">
          <fgColor indexed="64"/>
          <bgColor theme="9"/>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family val="2"/>
        <scheme val="none"/>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3743705557422"/>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i val="0"/>
        <strike val="0"/>
        <outline val="0"/>
        <shadow val="0"/>
        <u val="none"/>
        <vertAlign val="baseline"/>
        <sz val="14"/>
        <color theme="1" tint="0.34998626667073579"/>
        <name val="Calibri"/>
        <family val="2"/>
        <scheme val="minor"/>
      </font>
      <numFmt numFmtId="0" formatCode="General"/>
      <fill>
        <patternFill patternType="none">
          <fgColor indexed="64"/>
          <bgColor theme="0"/>
        </patternFill>
      </fill>
      <alignment horizontal="left" vertical="center" textRotation="0" wrapText="1" indent="1"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center" vertical="center" textRotation="0" wrapText="1" indent="0" justifyLastLine="0" shrinkToFit="0" readingOrder="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name val="Calibri"/>
        <family val="2"/>
        <scheme val="minor"/>
      </font>
      <fill>
        <patternFill>
          <fgColor indexed="64"/>
          <bgColor theme="0"/>
        </patternFill>
      </fill>
      <alignment horizontal="left" vertical="center" textRotation="0" indent="1" justifyLastLine="0" shrinkToFit="0" readingOrder="0"/>
      <border diagonalUp="0" diagonalDown="0">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border>
        <top style="thin">
          <color theme="0" tint="-0.14993743705557422"/>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style="thin">
          <color theme="0" tint="-0.14993743705557422"/>
        </horizontal>
      </border>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TableStyleMedium2" defaultPivotStyle="PivotStyleLight16">
    <tableStyle name="ActualMonthlyIncome" pivot="0" count="3" xr9:uid="{00000000-0011-0000-FFFF-FFFF00000000}">
      <tableStyleElement type="wholeTable" dxfId="185"/>
      <tableStyleElement type="headerRow" dxfId="184"/>
      <tableStyleElement type="firstColumn" dxfId="183"/>
    </tableStyle>
    <tableStyle name="Monthly Family Budget" pivot="0" count="4" xr9:uid="{00000000-0011-0000-FFFF-FFFF01000000}">
      <tableStyleElement type="wholeTable" dxfId="182"/>
      <tableStyleElement type="headerRow" dxfId="181"/>
      <tableStyleElement type="totalRow" dxfId="180"/>
      <tableStyleElement type="firstRowStripe" dxfId="1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222077</xdr:rowOff>
    </xdr:from>
    <xdr:to>
      <xdr:col>1</xdr:col>
      <xdr:colOff>731520</xdr:colOff>
      <xdr:row>1</xdr:row>
      <xdr:rowOff>953597</xdr:rowOff>
    </xdr:to>
    <xdr:pic>
      <xdr:nvPicPr>
        <xdr:cNvPr id="4" name="Graphic 3" descr="Family with two children">
          <a:extLst>
            <a:ext uri="{FF2B5EF4-FFF2-40B4-BE49-F238E27FC236}">
              <a16:creationId xmlns:a16="http://schemas.microsoft.com/office/drawing/2014/main" id="{993BEB2B-8E77-474E-A0D1-B040AAD68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9571" y="473810"/>
          <a:ext cx="731520" cy="731520"/>
        </a:xfrm>
        <a:prstGeom prst="rect">
          <a:avLst/>
        </a:prstGeom>
      </xdr:spPr>
    </xdr:pic>
    <xdr:clientData/>
  </xdr:twoCellAnchor>
  <xdr:twoCellAnchor>
    <xdr:from>
      <xdr:col>6</xdr:col>
      <xdr:colOff>60960</xdr:colOff>
      <xdr:row>0</xdr:row>
      <xdr:rowOff>83820</xdr:rowOff>
    </xdr:from>
    <xdr:to>
      <xdr:col>7</xdr:col>
      <xdr:colOff>1607820</xdr:colOff>
      <xdr:row>2</xdr:row>
      <xdr:rowOff>152400</xdr:rowOff>
    </xdr:to>
    <xdr:sp macro="" textlink="">
      <xdr:nvSpPr>
        <xdr:cNvPr id="2" name="TextBox 1">
          <a:extLst>
            <a:ext uri="{FF2B5EF4-FFF2-40B4-BE49-F238E27FC236}">
              <a16:creationId xmlns:a16="http://schemas.microsoft.com/office/drawing/2014/main" id="{4E90FF6B-FC72-AF3C-7572-9AF7D3F5FDE3}"/>
            </a:ext>
          </a:extLst>
        </xdr:cNvPr>
        <xdr:cNvSpPr txBox="1"/>
      </xdr:nvSpPr>
      <xdr:spPr>
        <a:xfrm>
          <a:off x="6720840" y="83820"/>
          <a:ext cx="37566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Enter data in the following sections only:</a:t>
          </a:r>
        </a:p>
        <a:p>
          <a:r>
            <a:rPr lang="en-US" sz="1100" baseline="0"/>
            <a:t>1. Projected Income 1 &amp; 2, Extra Income, Actual Income</a:t>
          </a:r>
        </a:p>
        <a:p>
          <a:r>
            <a:rPr lang="en-US" sz="1100" baseline="0"/>
            <a:t>2. Enter numbers only in the sections titled Projected &amp; Actual Costs.</a:t>
          </a:r>
        </a:p>
        <a:p>
          <a:r>
            <a:rPr lang="en-US" sz="1100" baseline="0"/>
            <a:t>3) Enter numbers in the Projected &amp; Actual Monthly Income Source.</a:t>
          </a:r>
        </a:p>
        <a:p>
          <a:r>
            <a:rPr lang="en-US" sz="1100" baseline="0"/>
            <a:t>Each section calculates automatically. DO NOT ENTER NUMBERS IN THE TOTAL COLUMNS OR CELLS.</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9:E22" totalsRowCount="1" headerRowDxfId="178" dataDxfId="176" totalsRowDxfId="175" headerRowBorderDxfId="177" totalsRowBorderDxfId="174">
  <tableColumns count="4">
    <tableColumn id="1" xr3:uid="{00000000-0010-0000-0000-000001000000}" name="Housing" totalsRowLabel="Total" dataDxfId="173" totalsRowDxfId="3"/>
    <tableColumn id="2" xr3:uid="{00000000-0010-0000-0000-000002000000}" name="Projected_x000a_Cost" totalsRowFunction="sum" dataDxfId="172" totalsRowDxfId="2" dataCellStyle="Amounts"/>
    <tableColumn id="3" xr3:uid="{00000000-0010-0000-0000-000003000000}" name="Actual_x000a_Cost" totalsRowFunction="sum" dataDxfId="171" totalsRowDxfId="1" dataCellStyle="Amounts"/>
    <tableColumn id="4" xr3:uid="{00000000-0010-0000-0000-000004000000}" name="Difference" totalsRowFunction="sum" dataDxfId="170" totalsRowDxfId="0" dataCellStyle="Amounts">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47:J52" totalsRowCount="1" headerRowDxfId="63" dataDxfId="61" totalsRowDxfId="60" headerRowBorderDxfId="62" totalsRowBorderDxfId="59">
  <tableColumns count="4">
    <tableColumn id="1" xr3:uid="{00000000-0010-0000-0900-000001000000}" name="Taxes" totalsRowLabel="Total" dataDxfId="58" totalsRowDxfId="57"/>
    <tableColumn id="2" xr3:uid="{00000000-0010-0000-0900-000002000000}" name="Projected _x000a_Cost" totalsRowFunction="sum" dataDxfId="56" totalsRowDxfId="55" dataCellStyle="Amounts"/>
    <tableColumn id="3" xr3:uid="{00000000-0010-0000-0900-000003000000}" name="Actual _x000a_Cost" totalsRowFunction="sum" dataDxfId="54" totalsRowDxfId="53" dataCellStyle="Amounts"/>
    <tableColumn id="4" xr3:uid="{00000000-0010-0000-0900-000004000000}" name="Difference" totalsRowFunction="sum" dataDxfId="52" totalsRowDxfId="51" dataCellStyle="Amounts">
      <calculatedColumnFormula>Taxes[[#This Row],[Projected 
Cost]]-Taxes[[#This Row],[Actual 
Cost]]</calculatedColumnFormula>
    </tableColumn>
  </tableColumns>
  <tableStyleInfo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78:E84" totalsRowCount="1" headerRowDxfId="50" dataDxfId="48" totalsRowDxfId="46" headerRowBorderDxfId="49" tableBorderDxfId="47" totalsRowBorderDxfId="45">
  <tableColumns count="4">
    <tableColumn id="1" xr3:uid="{00000000-0010-0000-0A00-000001000000}" name="Savings/Investments" totalsRowLabel="Total" dataDxfId="44" totalsRowDxfId="9"/>
    <tableColumn id="2" xr3:uid="{00000000-0010-0000-0A00-000002000000}" name="Projected_x000a_Cost" totalsRowFunction="sum" dataDxfId="43" totalsRowDxfId="8" dataCellStyle="Amounts"/>
    <tableColumn id="3" xr3:uid="{00000000-0010-0000-0A00-000003000000}" name="Actual_x000a_Cost" totalsRowFunction="sum" dataDxfId="42" totalsRowDxfId="7" dataCellStyle="Amounts"/>
    <tableColumn id="4" xr3:uid="{00000000-0010-0000-0A00-000004000000}" name="Difference" totalsRowFunction="sum" dataDxfId="41" totalsRowDxfId="6" dataCellStyle="Amounts">
      <calculatedColumnFormula>Savings[[#This Row],[Projected
Cost]]-Savings[[#This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77:J81" totalsRowCount="1" headerRowDxfId="40" dataDxfId="38" totalsRowDxfId="37" headerRowBorderDxfId="39" totalsRowBorderDxfId="36">
  <tableColumns count="4">
    <tableColumn id="1" xr3:uid="{00000000-0010-0000-0B00-000001000000}" name="Gifts and Donations" totalsRowLabel="Total" dataDxfId="35" totalsRowDxfId="34"/>
    <tableColumn id="2" xr3:uid="{00000000-0010-0000-0B00-000002000000}" name="Projected_x000a_Cost" totalsRowFunction="sum" dataDxfId="33" totalsRowDxfId="32" dataCellStyle="Amounts"/>
    <tableColumn id="3" xr3:uid="{00000000-0010-0000-0B00-000003000000}" name="Actual_x000a_Cost" totalsRowFunction="sum" dataDxfId="31" totalsRowDxfId="30" dataCellStyle="Amounts"/>
    <tableColumn id="4" xr3:uid="{00000000-0010-0000-0B00-000004000000}" name="Difference" totalsRowFunction="sum" dataDxfId="29" totalsRowDxfId="28" dataCellStyle="Amounts">
      <calculatedColumnFormula>Gifts[[#This Row],[Projected
Cost]]-Gifts[[#This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69:E74" totalsRowCount="1" headerRowDxfId="27" dataDxfId="25" totalsRowDxfId="24" headerRowBorderDxfId="26" totalsRowBorderDxfId="23">
  <tableColumns count="4">
    <tableColumn id="1" xr3:uid="{00000000-0010-0000-0C00-000001000000}" name="Legal" totalsRowLabel="Total" totalsRowDxfId="22"/>
    <tableColumn id="2" xr3:uid="{00000000-0010-0000-0C00-000002000000}" name="Projected_x000a_Cost" totalsRowFunction="sum" dataDxfId="21" totalsRowDxfId="20" dataCellStyle="Amounts"/>
    <tableColumn id="3" xr3:uid="{00000000-0010-0000-0C00-000003000000}" name="Actual_x000a_Cost" totalsRowFunction="sum" dataDxfId="19" totalsRowDxfId="18" dataCellStyle="Amounts"/>
    <tableColumn id="4" xr3:uid="{00000000-0010-0000-0C00-000004000000}" name="Difference" totalsRowFunction="sum" dataDxfId="17" totalsRowDxfId="16" dataCellStyle="Amounts">
      <calculatedColumnFormula>Legal[[#This Row],[Projected
Cost]]-Legal[[#This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4:E5" totalsRowShown="0" headerRowDxfId="15" dataDxfId="14" headerRowCellStyle="Heading 1">
  <autoFilter ref="B4:E5" xr:uid="{00000000-0009-0000-0100-00000E000000}">
    <filterColumn colId="0" hiddenButton="1"/>
    <filterColumn colId="1" hiddenButton="1"/>
    <filterColumn colId="2" hiddenButton="1"/>
    <filterColumn colId="3" hiddenButton="1"/>
  </autoFilter>
  <tableColumns count="4">
    <tableColumn id="1" xr3:uid="{00000000-0010-0000-1000-000001000000}" name="Summary " dataDxfId="13" dataCellStyle="Bottom border"/>
    <tableColumn id="2" xr3:uid="{00000000-0010-0000-1000-000002000000}" name="Total_x000a_Projected Cost" dataDxfId="12" dataCellStyle="Bottom border">
      <calculatedColumnFormula>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calculatedColumnFormula>
    </tableColumn>
    <tableColumn id="3" xr3:uid="{00000000-0010-0000-1000-000003000000}" name="Total_x000a_Actual Cost" dataDxfId="11" dataCellStyle="Bottom border">
      <calculatedColumnFormula>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calculatedColumnFormula>
    </tableColumn>
    <tableColumn id="4" xr3:uid="{00000000-0010-0000-1000-000004000000}" name="Total_x000a_Difference" dataDxfId="10" dataCellStyle="Bottom border">
      <calculatedColumnFormula>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25:E34" totalsRowCount="1" headerRowDxfId="169" dataDxfId="167" totalsRowDxfId="166" headerRowBorderDxfId="168" totalsRowBorderDxfId="165">
  <tableColumns count="4">
    <tableColumn id="1" xr3:uid="{00000000-0010-0000-0100-000001000000}" name="Column1" totalsRowLabel="Total" dataDxfId="164" totalsRowDxfId="163"/>
    <tableColumn id="2" xr3:uid="{00000000-0010-0000-0100-000002000000}" name="Projected_x000a_Cost" totalsRowFunction="sum" dataDxfId="162" totalsRowDxfId="161" dataCellStyle="Amounts" totalsRowCellStyle="Amounts"/>
    <tableColumn id="3" xr3:uid="{00000000-0010-0000-0100-000003000000}" name="Actual_x000a_Cost" totalsRowFunction="sum" dataDxfId="160" totalsRowDxfId="159" dataCellStyle="Amounts" totalsRowCellStyle="Amounts"/>
    <tableColumn id="4" xr3:uid="{00000000-0010-0000-0100-000004000000}" name="Difference" totalsRowFunction="sum" dataDxfId="158" totalsRowDxfId="157" dataCellStyle="Amounts" totalsRowCellStyle="Amounts">
      <calculatedColumnFormula>Transportation[[#This Row],[Projected
Cost]]-Transportation[[#This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37:E42" totalsRowCount="1" headerRowDxfId="156" dataDxfId="154" totalsRowDxfId="152" headerRowBorderDxfId="155" tableBorderDxfId="153" totalsRowBorderDxfId="151">
  <tableColumns count="4">
    <tableColumn id="1" xr3:uid="{00000000-0010-0000-0200-000001000000}" name="Insurance" totalsRowLabel="Total" dataDxfId="150" totalsRowDxfId="149"/>
    <tableColumn id="2" xr3:uid="{00000000-0010-0000-0200-000002000000}" name="Projected_x000a_Cost" totalsRowFunction="sum" dataDxfId="148" totalsRowDxfId="147" dataCellStyle="Amounts"/>
    <tableColumn id="3" xr3:uid="{00000000-0010-0000-0200-000003000000}" name="Actual_x000a_Cost" totalsRowFunction="sum" dataDxfId="146" totalsRowDxfId="145" dataCellStyle="Amounts"/>
    <tableColumn id="4" xr3:uid="{00000000-0010-0000-0200-000004000000}" name="Difference" totalsRowFunction="sum" dataDxfId="144" totalsRowDxfId="143" dataCellStyle="Amounts">
      <calculatedColumnFormula>Insurance[[#This Row],[Projected
Cost]]-Insurance[[#This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48:E52" totalsRowCount="1" headerRowDxfId="142" dataDxfId="141" totalsRowDxfId="140" totalsRowBorderDxfId="139">
  <tableColumns count="4">
    <tableColumn id="1" xr3:uid="{00000000-0010-0000-0300-000001000000}" name="Column1" totalsRowLabel="Total" dataDxfId="138" totalsRowDxfId="137"/>
    <tableColumn id="2" xr3:uid="{00000000-0010-0000-0300-000002000000}" name="Projected_x000a_Cost" totalsRowFunction="sum" dataDxfId="136" totalsRowDxfId="135" dataCellStyle="Amounts" totalsRowCellStyle="Amounts"/>
    <tableColumn id="3" xr3:uid="{00000000-0010-0000-0300-000003000000}" name="Actual_x000a_Cost" totalsRowFunction="sum" dataDxfId="134" totalsRowDxfId="133" dataCellStyle="Amounts" totalsRowCellStyle="Amounts"/>
    <tableColumn id="4" xr3:uid="{00000000-0010-0000-0300-000004000000}" name="Difference" totalsRowFunction="sum" dataDxfId="132" totalsRowDxfId="131" dataCellStyle="Amounts" totalsRowCellStyle="Amounts">
      <calculatedColumnFormula>Food[[#This Row],[Projected
Cost]]-Food[[#This Row],[Actual
Cost]]</calculatedColumnFormula>
    </tableColumn>
  </tableColumns>
  <tableStyleInfo name="TableStyleLight4" showFirstColumn="0" showLastColumn="0" showRowStripes="0"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56:E66" totalsRowCount="1" headerRowDxfId="130" dataDxfId="128" totalsRowDxfId="127" headerRowBorderDxfId="129" totalsRowBorderDxfId="126">
  <tableColumns count="4">
    <tableColumn id="1" xr3:uid="{00000000-0010-0000-0400-000001000000}" name="Children" totalsRowLabel="Total" dataDxfId="125" totalsRowDxfId="124"/>
    <tableColumn id="2" xr3:uid="{00000000-0010-0000-0400-000002000000}" name="Projected_x000a_Cost" totalsRowFunction="sum" dataDxfId="123" totalsRowDxfId="122" dataCellStyle="Amounts"/>
    <tableColumn id="3" xr3:uid="{00000000-0010-0000-0400-000003000000}" name="Actual_x000a_Cost" totalsRowFunction="sum" dataDxfId="121" totalsRowDxfId="120" dataCellStyle="Amounts"/>
    <tableColumn id="4" xr3:uid="{00000000-0010-0000-0400-000004000000}" name="Difference" totalsRowFunction="sum" dataDxfId="119" totalsRowDxfId="118" dataCellStyle="Amounts">
      <calculatedColumnFormula>Children[[#This Row],[Projected
Cost]]-Children[[#This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68:J74" totalsRowCount="1" headerRowDxfId="117" dataDxfId="115" totalsRowDxfId="114" headerRowBorderDxfId="116" totalsRowBorderDxfId="113">
  <tableColumns count="4">
    <tableColumn id="1" xr3:uid="{00000000-0010-0000-0500-000001000000}" name="Pets" totalsRowLabel="Total" dataDxfId="112" totalsRowDxfId="111"/>
    <tableColumn id="2" xr3:uid="{00000000-0010-0000-0500-000002000000}" name="Projected_x000a_Cost" totalsRowFunction="sum" dataDxfId="110" totalsRowDxfId="109" dataCellStyle="Amounts" totalsRowCellStyle="Amounts"/>
    <tableColumn id="3" xr3:uid="{00000000-0010-0000-0500-000003000000}" name="Actual_x000a_Cost" totalsRowFunction="sum" dataDxfId="108" totalsRowDxfId="107" dataCellStyle="Amounts" totalsRowCellStyle="Amounts"/>
    <tableColumn id="4" xr3:uid="{00000000-0010-0000-0500-000004000000}" name="Difference" totalsRowFunction="sum" dataDxfId="106" totalsRowDxfId="105" dataCellStyle="Amounts" totalsRowCellStyle="Amounts">
      <calculatedColumnFormula>Pets[[#This Row],[Projected
Cost]]-Pets[[#This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55:J63" totalsRowCount="1" headerRowDxfId="104" dataDxfId="102" totalsRowDxfId="100" headerRowBorderDxfId="103" tableBorderDxfId="101" totalsRowBorderDxfId="99">
  <tableColumns count="4">
    <tableColumn id="1" xr3:uid="{00000000-0010-0000-0600-000001000000}" name="Personal Care" totalsRowLabel="Total" dataDxfId="98" totalsRowDxfId="97"/>
    <tableColumn id="2" xr3:uid="{00000000-0010-0000-0600-000002000000}" name="Projected_x000a_Cost" totalsRowFunction="sum" dataDxfId="96" totalsRowDxfId="95" dataCellStyle="Amounts"/>
    <tableColumn id="3" xr3:uid="{00000000-0010-0000-0600-000003000000}" name="Actual_x000a_Cost" totalsRowFunction="sum" dataDxfId="94" totalsRowDxfId="93" dataCellStyle="Amounts"/>
    <tableColumn id="4" xr3:uid="{00000000-0010-0000-0600-000004000000}" name="Difference" totalsRowFunction="sum" dataDxfId="92" totalsRowDxfId="91" dataCellStyle="Amounts">
      <calculatedColumnFormula>PersonalCare[[#This Row],[Projected
Cost]]-PersonalCare[[#This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36:J44" totalsRowCount="1" headerRowDxfId="90" dataDxfId="88" totalsRowDxfId="87" headerRowBorderDxfId="89" totalsRowBorderDxfId="86">
  <tableColumns count="4">
    <tableColumn id="1" xr3:uid="{00000000-0010-0000-0700-000001000000}" name="Entertainment" totalsRowLabel="Total" dataDxfId="85" totalsRowDxfId="84"/>
    <tableColumn id="2" xr3:uid="{00000000-0010-0000-0700-000002000000}" name="Projected_x000a_Cost" totalsRowFunction="sum" dataDxfId="83" totalsRowDxfId="82" dataCellStyle="Amounts"/>
    <tableColumn id="3" xr3:uid="{00000000-0010-0000-0700-000003000000}" name="Actual_x000a_Cost" totalsRowFunction="sum" dataDxfId="81" totalsRowDxfId="80" dataCellStyle="Amounts"/>
    <tableColumn id="4" xr3:uid="{00000000-0010-0000-0700-000004000000}" name="Difference" totalsRowFunction="sum" dataDxfId="79" totalsRowDxfId="78" dataCellStyle="Amounts">
      <calculatedColumnFormula>Entertainment[[#This Row],[Projected
Cost]]-Entertainment[[#This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24:J31" totalsRowCount="1" headerRowDxfId="77" dataDxfId="75" totalsRowDxfId="73" headerRowBorderDxfId="76" tableBorderDxfId="74" totalsRowBorderDxfId="72">
  <tableColumns count="4">
    <tableColumn id="1" xr3:uid="{00000000-0010-0000-0800-000001000000}" name="Loans" totalsRowLabel="Total" dataDxfId="71" totalsRowDxfId="70"/>
    <tableColumn id="2" xr3:uid="{00000000-0010-0000-0800-000002000000}" name="Projected_x000a_Cost" totalsRowFunction="sum" dataDxfId="69" totalsRowDxfId="68" dataCellStyle="Amounts"/>
    <tableColumn id="3" xr3:uid="{00000000-0010-0000-0800-000003000000}" name="Actual_x000a_Cost" totalsRowFunction="sum" dataDxfId="67" totalsRowDxfId="66" dataCellStyle="Amounts"/>
    <tableColumn id="4" xr3:uid="{00000000-0010-0000-0800-000004000000}" name="Difference" totalsRowFunction="sum" dataDxfId="65" totalsRowDxfId="64" dataCellStyle="Amounts">
      <calculatedColumnFormula>Loans[[#This Row],[Projected
Cost]]-Loans[[#This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84"/>
  <sheetViews>
    <sheetView showGridLines="0" tabSelected="1" zoomScaleNormal="100" workbookViewId="0">
      <selection activeCell="I6" sqref="I6"/>
    </sheetView>
  </sheetViews>
  <sheetFormatPr defaultRowHeight="30" customHeight="1" x14ac:dyDescent="0.3"/>
  <cols>
    <col min="1" max="1" width="1.44140625" customWidth="1"/>
    <col min="2" max="2" width="24.5546875" customWidth="1"/>
    <col min="3" max="3" width="20" customWidth="1"/>
    <col min="4" max="4" width="18.5546875" customWidth="1"/>
    <col min="5" max="5" width="22" customWidth="1"/>
    <col min="6" max="6" width="10.5546875" customWidth="1"/>
    <col min="7" max="7" width="32.21875" customWidth="1"/>
    <col min="8" max="8" width="25.88671875" customWidth="1"/>
    <col min="9" max="9" width="18.5546875" style="6" customWidth="1"/>
    <col min="10" max="10" width="22" customWidth="1"/>
    <col min="11" max="11" width="2.5546875" customWidth="1"/>
  </cols>
  <sheetData>
    <row r="1" spans="2:10" ht="19.95" customHeight="1" x14ac:dyDescent="0.3"/>
    <row r="2" spans="2:10" ht="94.95" customHeight="1" x14ac:dyDescent="0.3">
      <c r="B2" s="119" t="s">
        <v>91</v>
      </c>
      <c r="C2" s="119"/>
      <c r="D2" s="119"/>
      <c r="E2" s="119"/>
      <c r="F2" s="119"/>
      <c r="G2" s="119"/>
      <c r="H2" s="119"/>
    </row>
    <row r="3" spans="2:10" s="4" customFormat="1" ht="15" customHeight="1" x14ac:dyDescent="0.3">
      <c r="B3" s="124"/>
      <c r="C3" s="124"/>
      <c r="D3" s="124"/>
      <c r="E3" s="124"/>
      <c r="F3" s="124"/>
      <c r="G3" s="124"/>
      <c r="H3" s="124"/>
      <c r="I3" s="5"/>
      <c r="J3" s="3"/>
    </row>
    <row r="4" spans="2:10" ht="40.049999999999997" customHeight="1" x14ac:dyDescent="0.3">
      <c r="B4" s="48" t="s">
        <v>85</v>
      </c>
      <c r="C4" s="90" t="s">
        <v>74</v>
      </c>
      <c r="D4" s="91" t="s">
        <v>75</v>
      </c>
      <c r="E4" s="92" t="s">
        <v>76</v>
      </c>
      <c r="F4" s="2"/>
      <c r="G4" s="122" t="s">
        <v>81</v>
      </c>
      <c r="H4" s="122"/>
      <c r="I4" s="13"/>
      <c r="J4" s="12"/>
    </row>
    <row r="5" spans="2:10" ht="30" customHeight="1" x14ac:dyDescent="0.3">
      <c r="B5" s="88"/>
      <c r="C5" s="93">
        <f>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f>
        <v>0</v>
      </c>
      <c r="D5" s="94">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f>
        <v>0</v>
      </c>
      <c r="E5" s="95">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f>
        <v>0</v>
      </c>
      <c r="F5" s="2"/>
      <c r="G5" s="67" t="s">
        <v>1</v>
      </c>
      <c r="H5" s="68">
        <v>0</v>
      </c>
      <c r="I5" s="13"/>
      <c r="J5" s="12"/>
    </row>
    <row r="6" spans="2:10" ht="30" customHeight="1" x14ac:dyDescent="0.3">
      <c r="B6" s="15"/>
      <c r="C6" s="47"/>
      <c r="D6" s="47"/>
      <c r="E6" s="47"/>
      <c r="F6" s="2"/>
      <c r="G6" s="69" t="s">
        <v>2</v>
      </c>
      <c r="H6" s="70">
        <v>0</v>
      </c>
      <c r="I6" s="13"/>
      <c r="J6" s="12"/>
    </row>
    <row r="7" spans="2:10" ht="30" customHeight="1" x14ac:dyDescent="0.3">
      <c r="B7" s="15"/>
      <c r="C7" s="47"/>
      <c r="D7" s="47"/>
      <c r="E7" s="47"/>
      <c r="F7" s="1"/>
      <c r="G7" s="71" t="s">
        <v>61</v>
      </c>
      <c r="H7" s="72">
        <v>0</v>
      </c>
      <c r="I7" s="13"/>
      <c r="J7" s="12"/>
    </row>
    <row r="8" spans="2:10" ht="30" customHeight="1" x14ac:dyDescent="0.3">
      <c r="B8" s="107" t="s">
        <v>16</v>
      </c>
      <c r="C8" s="108"/>
      <c r="D8" s="108"/>
      <c r="E8" s="108"/>
      <c r="F8" s="1"/>
      <c r="G8" s="80" t="s">
        <v>62</v>
      </c>
      <c r="H8" s="97">
        <f>SUM(H5:H7)</f>
        <v>0</v>
      </c>
      <c r="I8" s="13"/>
      <c r="J8" s="12"/>
    </row>
    <row r="9" spans="2:10" ht="48" customHeight="1" x14ac:dyDescent="0.3">
      <c r="B9" s="87" t="s">
        <v>16</v>
      </c>
      <c r="C9" s="60" t="s">
        <v>77</v>
      </c>
      <c r="D9" s="60" t="s">
        <v>78</v>
      </c>
      <c r="E9" s="60" t="s">
        <v>0</v>
      </c>
      <c r="F9" s="1"/>
      <c r="G9" s="11"/>
      <c r="H9" s="11"/>
      <c r="I9" s="14"/>
      <c r="J9" s="12"/>
    </row>
    <row r="10" spans="2:10" ht="37.950000000000003" customHeight="1" x14ac:dyDescent="0.3">
      <c r="B10" s="96" t="s">
        <v>4</v>
      </c>
      <c r="C10" s="21">
        <v>0</v>
      </c>
      <c r="D10" s="21">
        <v>0</v>
      </c>
      <c r="E10" s="22">
        <f>Housing[[#This Row],[Projected
Cost]]-Housing[[#This Row],[Actual
Cost]]</f>
        <v>0</v>
      </c>
      <c r="F10" s="1"/>
      <c r="G10" s="122" t="s">
        <v>82</v>
      </c>
      <c r="H10" s="122"/>
      <c r="I10" s="13"/>
      <c r="J10" s="12"/>
    </row>
    <row r="11" spans="2:10" ht="30" customHeight="1" x14ac:dyDescent="0.3">
      <c r="B11" s="96" t="s">
        <v>3</v>
      </c>
      <c r="C11" s="21">
        <v>0</v>
      </c>
      <c r="D11" s="21">
        <v>0</v>
      </c>
      <c r="E11" s="22">
        <f>Housing[[#This Row],[Projected
Cost]]-Housing[[#This Row],[Actual
Cost]]</f>
        <v>0</v>
      </c>
      <c r="F11" s="1"/>
      <c r="G11" s="73" t="s">
        <v>1</v>
      </c>
      <c r="H11" s="74">
        <v>0</v>
      </c>
      <c r="I11" s="13"/>
      <c r="J11" s="12"/>
    </row>
    <row r="12" spans="2:10" ht="30" customHeight="1" x14ac:dyDescent="0.3">
      <c r="B12" s="96" t="s">
        <v>5</v>
      </c>
      <c r="C12" s="21">
        <v>0</v>
      </c>
      <c r="D12" s="21">
        <v>0</v>
      </c>
      <c r="E12" s="22">
        <f>Housing[[#This Row],[Projected
Cost]]-Housing[[#This Row],[Actual
Cost]]</f>
        <v>0</v>
      </c>
      <c r="F12" s="1"/>
      <c r="G12" s="69" t="s">
        <v>2</v>
      </c>
      <c r="H12" s="75">
        <v>0</v>
      </c>
      <c r="I12" s="13"/>
      <c r="J12" s="12"/>
    </row>
    <row r="13" spans="2:10" ht="30" customHeight="1" x14ac:dyDescent="0.3">
      <c r="B13" s="96" t="s">
        <v>87</v>
      </c>
      <c r="C13" s="21">
        <v>0</v>
      </c>
      <c r="D13" s="21">
        <v>0</v>
      </c>
      <c r="E13" s="22">
        <f>Housing[[#This Row],[Projected
Cost]]-Housing[[#This Row],[Actual
Cost]]</f>
        <v>0</v>
      </c>
      <c r="F13" s="1"/>
      <c r="G13" s="71" t="s">
        <v>61</v>
      </c>
      <c r="H13" s="76">
        <v>0</v>
      </c>
      <c r="I13" s="13"/>
      <c r="J13" s="12"/>
    </row>
    <row r="14" spans="2:10" ht="30" customHeight="1" x14ac:dyDescent="0.3">
      <c r="B14" s="96" t="s">
        <v>6</v>
      </c>
      <c r="C14" s="21">
        <v>0</v>
      </c>
      <c r="D14" s="21">
        <v>0</v>
      </c>
      <c r="E14" s="22">
        <f>Housing[[#This Row],[Projected
Cost]]-Housing[[#This Row],[Actual
Cost]]</f>
        <v>0</v>
      </c>
      <c r="F14" s="1"/>
      <c r="G14" s="80" t="s">
        <v>62</v>
      </c>
      <c r="H14" s="81">
        <f>SUM(H11:H13)</f>
        <v>0</v>
      </c>
      <c r="I14" s="13"/>
      <c r="J14" s="12"/>
    </row>
    <row r="15" spans="2:10" ht="30" customHeight="1" x14ac:dyDescent="0.3">
      <c r="B15" s="96" t="s">
        <v>20</v>
      </c>
      <c r="C15" s="21">
        <v>0</v>
      </c>
      <c r="D15" s="21">
        <v>0</v>
      </c>
      <c r="E15" s="22">
        <f>Housing[[#This Row],[Projected
Cost]]-Housing[[#This Row],[Actual
Cost]]</f>
        <v>0</v>
      </c>
      <c r="F15" s="1"/>
      <c r="G15" s="7"/>
      <c r="H15" s="7"/>
      <c r="I15" s="11"/>
      <c r="J15" s="12"/>
    </row>
    <row r="16" spans="2:10" ht="37.950000000000003" customHeight="1" x14ac:dyDescent="0.3">
      <c r="B16" s="96" t="s">
        <v>7</v>
      </c>
      <c r="C16" s="21">
        <v>0</v>
      </c>
      <c r="D16" s="21">
        <v>0</v>
      </c>
      <c r="E16" s="22">
        <f>Housing[[#This Row],[Projected
Cost]]-Housing[[#This Row],[Actual
Cost]]</f>
        <v>0</v>
      </c>
      <c r="F16" s="1"/>
      <c r="G16" s="123" t="s">
        <v>83</v>
      </c>
      <c r="H16" s="123"/>
      <c r="I16" s="14"/>
      <c r="J16" s="12"/>
    </row>
    <row r="17" spans="2:10" ht="30" customHeight="1" x14ac:dyDescent="0.3">
      <c r="B17" s="96" t="s">
        <v>88</v>
      </c>
      <c r="C17" s="21">
        <v>0</v>
      </c>
      <c r="D17" s="21">
        <v>0</v>
      </c>
      <c r="E17" s="22">
        <f>Housing[[#This Row],[Projected
Cost]]-Housing[[#This Row],[Actual
Cost]]</f>
        <v>0</v>
      </c>
      <c r="F17" s="1"/>
      <c r="G17" s="77" t="s">
        <v>73</v>
      </c>
      <c r="H17" s="78">
        <f>SUM(H8-'Monthly Family Budget'!$C$5:$C$5)</f>
        <v>0</v>
      </c>
      <c r="I17" s="13"/>
      <c r="J17" s="12"/>
    </row>
    <row r="18" spans="2:10" ht="30" customHeight="1" x14ac:dyDescent="0.3">
      <c r="B18" s="96" t="s">
        <v>8</v>
      </c>
      <c r="C18" s="21">
        <v>0</v>
      </c>
      <c r="D18" s="21">
        <v>0</v>
      </c>
      <c r="E18" s="22">
        <f>Housing[[#This Row],[Projected
Cost]]-Housing[[#This Row],[Actual
Cost]]</f>
        <v>0</v>
      </c>
      <c r="F18" s="1"/>
      <c r="G18" s="79" t="s">
        <v>69</v>
      </c>
      <c r="H18" s="75">
        <f>SUM(H14-D5)</f>
        <v>0</v>
      </c>
      <c r="I18" s="13"/>
      <c r="J18" s="12"/>
    </row>
    <row r="19" spans="2:10" ht="30" customHeight="1" x14ac:dyDescent="0.3">
      <c r="B19" s="96" t="s">
        <v>9</v>
      </c>
      <c r="C19" s="21">
        <v>0</v>
      </c>
      <c r="D19" s="21">
        <v>0</v>
      </c>
      <c r="E19" s="22">
        <f>Housing[[#This Row],[Projected
Cost]]-Housing[[#This Row],[Actual
Cost]]</f>
        <v>0</v>
      </c>
      <c r="F19" s="1"/>
      <c r="G19" s="82" t="s">
        <v>0</v>
      </c>
      <c r="H19" s="81">
        <f>SUM(H18-H17)</f>
        <v>0</v>
      </c>
      <c r="I19" s="13"/>
      <c r="J19" s="12"/>
    </row>
    <row r="20" spans="2:10" ht="30" customHeight="1" x14ac:dyDescent="0.3">
      <c r="B20" s="96" t="s">
        <v>89</v>
      </c>
      <c r="C20" s="21">
        <v>0</v>
      </c>
      <c r="D20" s="21">
        <v>0</v>
      </c>
      <c r="E20" s="22">
        <f>Housing[[#This Row],[Projected
Cost]]-Housing[[#This Row],[Actual
Cost]]</f>
        <v>0</v>
      </c>
      <c r="F20" s="1"/>
      <c r="G20" s="65"/>
      <c r="H20" s="66"/>
      <c r="I20" s="13"/>
      <c r="J20" s="12"/>
    </row>
    <row r="21" spans="2:10" ht="30" customHeight="1" x14ac:dyDescent="0.3">
      <c r="B21" s="96" t="s">
        <v>90</v>
      </c>
      <c r="C21" s="127">
        <v>0</v>
      </c>
      <c r="D21" s="127"/>
      <c r="E21" s="128">
        <f>Housing[[#This Row],[Projected
Cost]]-Housing[[#This Row],[Actual
Cost]]</f>
        <v>0</v>
      </c>
      <c r="F21" s="1"/>
      <c r="G21" s="65"/>
      <c r="H21" s="66"/>
      <c r="I21" s="13"/>
      <c r="J21" s="12"/>
    </row>
    <row r="22" spans="2:10" ht="37.950000000000003" customHeight="1" x14ac:dyDescent="0.3">
      <c r="B22" s="98" t="s">
        <v>68</v>
      </c>
      <c r="C22" s="129">
        <f>SUBTOTAL(109,Housing[Projected
Cost])</f>
        <v>0</v>
      </c>
      <c r="D22" s="129">
        <f>SUBTOTAL(109,Housing[Actual
Cost])</f>
        <v>0</v>
      </c>
      <c r="E22" s="130">
        <f>SUBTOTAL(109,Housing[Difference])</f>
        <v>0</v>
      </c>
      <c r="F22" s="51"/>
      <c r="G22" s="35"/>
      <c r="H22" s="36"/>
      <c r="I22" s="13"/>
      <c r="J22" s="12"/>
    </row>
    <row r="23" spans="2:10" s="111" customFormat="1" ht="30" customHeight="1" x14ac:dyDescent="0.3">
      <c r="B23" s="19"/>
      <c r="C23" s="20"/>
      <c r="D23" s="20"/>
      <c r="E23" s="20"/>
      <c r="F23" s="110"/>
      <c r="G23" s="120" t="s">
        <v>37</v>
      </c>
      <c r="H23" s="120"/>
      <c r="I23" s="120"/>
      <c r="J23" s="120"/>
    </row>
    <row r="24" spans="2:10" ht="48" customHeight="1" x14ac:dyDescent="0.3">
      <c r="B24" s="107" t="s">
        <v>11</v>
      </c>
      <c r="C24" s="109"/>
      <c r="D24" s="109"/>
      <c r="E24" s="109"/>
      <c r="F24" s="1"/>
      <c r="G24" s="49" t="s">
        <v>37</v>
      </c>
      <c r="H24" s="23" t="s">
        <v>77</v>
      </c>
      <c r="I24" s="50" t="s">
        <v>78</v>
      </c>
      <c r="J24" s="23" t="s">
        <v>0</v>
      </c>
    </row>
    <row r="25" spans="2:10" ht="30" customHeight="1" x14ac:dyDescent="0.3">
      <c r="B25" s="24" t="s">
        <v>84</v>
      </c>
      <c r="C25" s="23" t="s">
        <v>77</v>
      </c>
      <c r="D25" s="23" t="s">
        <v>78</v>
      </c>
      <c r="E25" s="23" t="s">
        <v>0</v>
      </c>
      <c r="F25" s="1"/>
      <c r="G25" s="16" t="s">
        <v>38</v>
      </c>
      <c r="H25" s="8"/>
      <c r="I25" s="8"/>
      <c r="J25" s="37">
        <f>Loans[[#This Row],[Projected
Cost]]-Loans[[#This Row],[Actual
Cost]]</f>
        <v>0</v>
      </c>
    </row>
    <row r="26" spans="2:10" ht="30" customHeight="1" x14ac:dyDescent="0.3">
      <c r="B26" s="16" t="s">
        <v>66</v>
      </c>
      <c r="C26" s="18"/>
      <c r="D26" s="18"/>
      <c r="E26" s="29">
        <f>Transportation[[#This Row],[Projected
Cost]]-Transportation[[#This Row],[Actual
Cost]]</f>
        <v>0</v>
      </c>
      <c r="F26" s="1"/>
      <c r="G26" s="16" t="s">
        <v>55</v>
      </c>
      <c r="H26" s="8"/>
      <c r="I26" s="8"/>
      <c r="J26" s="37">
        <f>Loans[[#This Row],[Projected
Cost]]-Loans[[#This Row],[Actual
Cost]]</f>
        <v>0</v>
      </c>
    </row>
    <row r="27" spans="2:10" ht="30" customHeight="1" x14ac:dyDescent="0.3">
      <c r="B27" s="16" t="s">
        <v>67</v>
      </c>
      <c r="C27" s="18"/>
      <c r="D27" s="18"/>
      <c r="E27" s="29">
        <f>Transportation[[#This Row],[Projected
Cost]]-Transportation[[#This Row],[Actual
Cost]]</f>
        <v>0</v>
      </c>
      <c r="F27" s="1"/>
      <c r="G27" s="16" t="s">
        <v>57</v>
      </c>
      <c r="H27" s="8"/>
      <c r="I27" s="8"/>
      <c r="J27" s="37">
        <f>Loans[[#This Row],[Projected
Cost]]-Loans[[#This Row],[Actual
Cost]]</f>
        <v>0</v>
      </c>
    </row>
    <row r="28" spans="2:10" ht="30" customHeight="1" x14ac:dyDescent="0.3">
      <c r="B28" s="16" t="s">
        <v>65</v>
      </c>
      <c r="C28" s="18"/>
      <c r="D28" s="18"/>
      <c r="E28" s="29">
        <f>Transportation[[#This Row],[Projected
Cost]]-Transportation[[#This Row],[Actual
Cost]]</f>
        <v>0</v>
      </c>
      <c r="F28" s="1"/>
      <c r="G28" s="16" t="s">
        <v>57</v>
      </c>
      <c r="H28" s="8"/>
      <c r="I28" s="8"/>
      <c r="J28" s="37">
        <f>Loans[[#This Row],[Projected
Cost]]-Loans[[#This Row],[Actual
Cost]]</f>
        <v>0</v>
      </c>
    </row>
    <row r="29" spans="2:10" ht="30" customHeight="1" x14ac:dyDescent="0.3">
      <c r="B29" s="16" t="s">
        <v>12</v>
      </c>
      <c r="C29" s="18"/>
      <c r="D29" s="18"/>
      <c r="E29" s="29">
        <f>Transportation[[#This Row],[Projected
Cost]]-Transportation[[#This Row],[Actual
Cost]]</f>
        <v>0</v>
      </c>
      <c r="F29" s="1"/>
      <c r="G29" s="16" t="s">
        <v>57</v>
      </c>
      <c r="H29" s="8"/>
      <c r="I29" s="8"/>
      <c r="J29" s="37">
        <f>Loans[[#This Row],[Projected
Cost]]-Loans[[#This Row],[Actual
Cost]]</f>
        <v>0</v>
      </c>
    </row>
    <row r="30" spans="2:10" ht="30" customHeight="1" x14ac:dyDescent="0.3">
      <c r="B30" s="16" t="s">
        <v>13</v>
      </c>
      <c r="C30" s="18"/>
      <c r="D30" s="18"/>
      <c r="E30" s="29">
        <f>Transportation[[#This Row],[Projected
Cost]]-Transportation[[#This Row],[Actual
Cost]]</f>
        <v>0</v>
      </c>
      <c r="F30" s="1"/>
      <c r="G30" s="16" t="s">
        <v>10</v>
      </c>
      <c r="H30" s="8"/>
      <c r="I30" s="8"/>
      <c r="J30" s="37">
        <f>Loans[[#This Row],[Projected
Cost]]-Loans[[#This Row],[Actual
Cost]]</f>
        <v>0</v>
      </c>
    </row>
    <row r="31" spans="2:10" ht="30" customHeight="1" x14ac:dyDescent="0.3">
      <c r="B31" s="16" t="s">
        <v>14</v>
      </c>
      <c r="C31" s="18"/>
      <c r="D31" s="18"/>
      <c r="E31" s="29">
        <f>Transportation[[#This Row],[Projected
Cost]]-Transportation[[#This Row],[Actual
Cost]]</f>
        <v>0</v>
      </c>
      <c r="F31" s="1"/>
      <c r="G31" s="99" t="s">
        <v>68</v>
      </c>
      <c r="H31" s="85">
        <f>SUBTOTAL(109,Loans[Projected
Cost])</f>
        <v>0</v>
      </c>
      <c r="I31" s="85">
        <f>SUBTOTAL(109,Loans[Actual
Cost])</f>
        <v>0</v>
      </c>
      <c r="J31" s="100">
        <f>SUBTOTAL(109,Loans[Difference])</f>
        <v>0</v>
      </c>
    </row>
    <row r="32" spans="2:10" ht="30" customHeight="1" x14ac:dyDescent="0.3">
      <c r="B32" s="16" t="s">
        <v>15</v>
      </c>
      <c r="C32" s="18"/>
      <c r="D32" s="18"/>
      <c r="E32" s="29">
        <f>Transportation[[#This Row],[Projected
Cost]]-Transportation[[#This Row],[Actual
Cost]]</f>
        <v>0</v>
      </c>
      <c r="F32" s="1"/>
      <c r="G32" s="41"/>
      <c r="H32" s="39"/>
      <c r="I32" s="39"/>
      <c r="J32" s="39"/>
    </row>
    <row r="33" spans="2:10" ht="30" customHeight="1" x14ac:dyDescent="0.3">
      <c r="B33" s="16" t="s">
        <v>10</v>
      </c>
      <c r="C33" s="18"/>
      <c r="D33" s="18"/>
      <c r="E33" s="29">
        <f>Transportation[[#This Row],[Projected
Cost]]-Transportation[[#This Row],[Actual
Cost]]</f>
        <v>0</v>
      </c>
      <c r="F33" s="1"/>
      <c r="G33" s="41"/>
      <c r="H33" s="39"/>
      <c r="I33" s="39"/>
      <c r="J33" s="39"/>
    </row>
    <row r="34" spans="2:10" ht="37.950000000000003" customHeight="1" x14ac:dyDescent="0.3">
      <c r="B34" s="99" t="s">
        <v>68</v>
      </c>
      <c r="C34" s="85">
        <f>SUBTOTAL(109,Transportation[Projected
Cost])</f>
        <v>0</v>
      </c>
      <c r="D34" s="85">
        <f>SUBTOTAL(109,Transportation[Actual
Cost])</f>
        <v>0</v>
      </c>
      <c r="E34" s="100">
        <f>SUBTOTAL(109,Transportation[Difference])</f>
        <v>0</v>
      </c>
      <c r="F34" s="1"/>
      <c r="G34" s="25"/>
      <c r="H34" s="20"/>
      <c r="I34" s="20"/>
      <c r="J34" s="20"/>
    </row>
    <row r="35" spans="2:10" s="116" customFormat="1" ht="30" customHeight="1" x14ac:dyDescent="0.3">
      <c r="B35" s="41"/>
      <c r="C35" s="39"/>
      <c r="D35" s="39"/>
      <c r="E35" s="39"/>
      <c r="F35" s="113"/>
      <c r="G35" s="114" t="s">
        <v>30</v>
      </c>
      <c r="H35" s="115"/>
      <c r="I35" s="115"/>
      <c r="J35" s="115"/>
    </row>
    <row r="36" spans="2:10" ht="48" customHeight="1" x14ac:dyDescent="0.3">
      <c r="B36" s="107" t="s">
        <v>12</v>
      </c>
      <c r="C36" s="112"/>
      <c r="D36" s="112"/>
      <c r="E36" s="112"/>
      <c r="F36" s="1"/>
      <c r="G36" s="52" t="s">
        <v>30</v>
      </c>
      <c r="H36" s="53" t="s">
        <v>77</v>
      </c>
      <c r="I36" s="54" t="s">
        <v>78</v>
      </c>
      <c r="J36" s="53" t="s">
        <v>0</v>
      </c>
    </row>
    <row r="37" spans="2:10" ht="30" customHeight="1" x14ac:dyDescent="0.3">
      <c r="B37" s="55" t="s">
        <v>12</v>
      </c>
      <c r="C37" s="23" t="s">
        <v>77</v>
      </c>
      <c r="D37" s="23" t="s">
        <v>78</v>
      </c>
      <c r="E37" s="23" t="s">
        <v>0</v>
      </c>
      <c r="F37" s="1"/>
      <c r="G37" s="40" t="s">
        <v>31</v>
      </c>
      <c r="H37" s="9"/>
      <c r="I37" s="9"/>
      <c r="J37" s="42">
        <f>Entertainment[[#This Row],[Projected
Cost]]-Entertainment[[#This Row],[Actual
Cost]]</f>
        <v>0</v>
      </c>
    </row>
    <row r="38" spans="2:10" ht="30" customHeight="1" x14ac:dyDescent="0.3">
      <c r="B38" s="16" t="s">
        <v>17</v>
      </c>
      <c r="C38" s="18"/>
      <c r="D38" s="18"/>
      <c r="E38" s="29">
        <f>Insurance[[#This Row],[Projected
Cost]]-Insurance[[#This Row],[Actual
Cost]]</f>
        <v>0</v>
      </c>
      <c r="F38" s="1"/>
      <c r="G38" s="40" t="s">
        <v>32</v>
      </c>
      <c r="H38" s="9"/>
      <c r="I38" s="9"/>
      <c r="J38" s="42">
        <f>Entertainment[[#This Row],[Projected
Cost]]-Entertainment[[#This Row],[Actual
Cost]]</f>
        <v>0</v>
      </c>
    </row>
    <row r="39" spans="2:10" ht="30" customHeight="1" x14ac:dyDescent="0.3">
      <c r="B39" s="16" t="s">
        <v>18</v>
      </c>
      <c r="C39" s="18"/>
      <c r="D39" s="18"/>
      <c r="E39" s="29">
        <f>Insurance[[#This Row],[Projected
Cost]]-Insurance[[#This Row],[Actual
Cost]]</f>
        <v>0</v>
      </c>
      <c r="F39" s="1"/>
      <c r="G39" s="40" t="s">
        <v>33</v>
      </c>
      <c r="H39" s="9"/>
      <c r="I39" s="9"/>
      <c r="J39" s="42">
        <f>Entertainment[[#This Row],[Projected
Cost]]-Entertainment[[#This Row],[Actual
Cost]]</f>
        <v>0</v>
      </c>
    </row>
    <row r="40" spans="2:10" ht="30" customHeight="1" x14ac:dyDescent="0.3">
      <c r="B40" s="16" t="s">
        <v>19</v>
      </c>
      <c r="C40" s="18"/>
      <c r="D40" s="18"/>
      <c r="E40" s="29">
        <f>Insurance[[#This Row],[Projected
Cost]]-Insurance[[#This Row],[Actual
Cost]]</f>
        <v>0</v>
      </c>
      <c r="F40" s="1"/>
      <c r="G40" s="40" t="s">
        <v>34</v>
      </c>
      <c r="H40" s="9"/>
      <c r="I40" s="9"/>
      <c r="J40" s="42">
        <f>Entertainment[[#This Row],[Projected
Cost]]-Entertainment[[#This Row],[Actual
Cost]]</f>
        <v>0</v>
      </c>
    </row>
    <row r="41" spans="2:10" ht="30" customHeight="1" x14ac:dyDescent="0.3">
      <c r="B41" s="16" t="s">
        <v>10</v>
      </c>
      <c r="C41" s="18"/>
      <c r="D41" s="18"/>
      <c r="E41" s="29">
        <f>Insurance[[#This Row],[Projected
Cost]]-Insurance[[#This Row],[Actual
Cost]]</f>
        <v>0</v>
      </c>
      <c r="F41" s="1"/>
      <c r="G41" s="40" t="s">
        <v>56</v>
      </c>
      <c r="H41" s="9"/>
      <c r="I41" s="9"/>
      <c r="J41" s="42">
        <f>Entertainment[[#This Row],[Projected
Cost]]-Entertainment[[#This Row],[Actual
Cost]]</f>
        <v>0</v>
      </c>
    </row>
    <row r="42" spans="2:10" ht="30" customHeight="1" x14ac:dyDescent="0.3">
      <c r="B42" s="99" t="s">
        <v>68</v>
      </c>
      <c r="C42" s="85">
        <f>SUBTOTAL(109,Insurance[Projected
Cost])</f>
        <v>0</v>
      </c>
      <c r="D42" s="85">
        <f>SUBTOTAL(109,Insurance[Actual
Cost])</f>
        <v>0</v>
      </c>
      <c r="E42" s="100">
        <f>SUBTOTAL(109,Insurance[Difference])</f>
        <v>0</v>
      </c>
      <c r="F42" s="1"/>
      <c r="G42" s="40" t="s">
        <v>35</v>
      </c>
      <c r="H42" s="9"/>
      <c r="I42" s="9"/>
      <c r="J42" s="42">
        <f>Entertainment[[#This Row],[Projected
Cost]]-Entertainment[[#This Row],[Actual
Cost]]</f>
        <v>0</v>
      </c>
    </row>
    <row r="43" spans="2:10" ht="30" customHeight="1" x14ac:dyDescent="0.3">
      <c r="B43" s="41"/>
      <c r="C43" s="39"/>
      <c r="D43" s="39"/>
      <c r="E43" s="39"/>
      <c r="F43" s="1"/>
      <c r="G43" s="40" t="s">
        <v>10</v>
      </c>
      <c r="H43" s="9"/>
      <c r="I43" s="9"/>
      <c r="J43" s="42">
        <f>Entertainment[[#This Row],[Projected
Cost]]-Entertainment[[#This Row],[Actual
Cost]]</f>
        <v>0</v>
      </c>
    </row>
    <row r="44" spans="2:10" ht="30" customHeight="1" x14ac:dyDescent="0.3">
      <c r="B44" s="41"/>
      <c r="C44" s="39"/>
      <c r="D44" s="39"/>
      <c r="E44" s="39"/>
      <c r="F44" s="1"/>
      <c r="G44" s="105" t="s">
        <v>68</v>
      </c>
      <c r="H44" s="83">
        <f>SUBTOTAL(109,Entertainment[Projected
Cost])</f>
        <v>0</v>
      </c>
      <c r="I44" s="83">
        <f>SUBTOTAL(109,Entertainment[Actual
Cost])</f>
        <v>0</v>
      </c>
      <c r="J44" s="106">
        <f>SUBTOTAL(109,Entertainment[Difference])</f>
        <v>0</v>
      </c>
    </row>
    <row r="45" spans="2:10" ht="37.950000000000003" customHeight="1" x14ac:dyDescent="0.3">
      <c r="B45" s="41"/>
      <c r="C45" s="39"/>
      <c r="D45" s="39"/>
      <c r="E45" s="39"/>
      <c r="F45" s="51"/>
      <c r="G45" s="43"/>
      <c r="H45" s="44"/>
      <c r="I45" s="44"/>
      <c r="J45" s="44"/>
    </row>
    <row r="46" spans="2:10" s="116" customFormat="1" ht="30" customHeight="1" x14ac:dyDescent="0.3">
      <c r="B46" s="41"/>
      <c r="C46" s="39"/>
      <c r="D46" s="39"/>
      <c r="E46" s="39"/>
      <c r="F46" s="113"/>
      <c r="G46" s="107" t="s">
        <v>39</v>
      </c>
      <c r="H46" s="117"/>
      <c r="I46" s="117"/>
      <c r="J46" s="117"/>
    </row>
    <row r="47" spans="2:10" ht="48" customHeight="1" x14ac:dyDescent="0.3">
      <c r="B47" s="107" t="s">
        <v>21</v>
      </c>
      <c r="C47" s="108"/>
      <c r="D47" s="108"/>
      <c r="E47" s="108"/>
      <c r="F47" s="1"/>
      <c r="G47" s="58" t="s">
        <v>39</v>
      </c>
      <c r="H47" s="23" t="s">
        <v>79</v>
      </c>
      <c r="I47" s="50" t="s">
        <v>80</v>
      </c>
      <c r="J47" s="23" t="s">
        <v>0</v>
      </c>
    </row>
    <row r="48" spans="2:10" ht="30" customHeight="1" x14ac:dyDescent="0.3">
      <c r="B48" s="56" t="s">
        <v>84</v>
      </c>
      <c r="C48" s="57" t="s">
        <v>77</v>
      </c>
      <c r="D48" s="57" t="s">
        <v>78</v>
      </c>
      <c r="E48" s="57" t="s">
        <v>0</v>
      </c>
      <c r="F48" s="1"/>
      <c r="G48" s="16" t="s">
        <v>40</v>
      </c>
      <c r="H48" s="8"/>
      <c r="I48" s="8"/>
      <c r="J48" s="37">
        <f>Taxes[[#This Row],[Projected 
Cost]]-Taxes[[#This Row],[Actual 
Cost]]</f>
        <v>0</v>
      </c>
    </row>
    <row r="49" spans="2:10" ht="30" customHeight="1" x14ac:dyDescent="0.3">
      <c r="B49" s="28" t="s">
        <v>20</v>
      </c>
      <c r="C49" s="30"/>
      <c r="D49" s="30"/>
      <c r="E49" s="31">
        <f>Food[[#This Row],[Projected
Cost]]-Food[[#This Row],[Actual
Cost]]</f>
        <v>0</v>
      </c>
      <c r="F49" s="1"/>
      <c r="G49" s="16" t="s">
        <v>41</v>
      </c>
      <c r="H49" s="8"/>
      <c r="I49" s="8"/>
      <c r="J49" s="37">
        <f>Taxes[[#This Row],[Projected 
Cost]]-Taxes[[#This Row],[Actual 
Cost]]</f>
        <v>0</v>
      </c>
    </row>
    <row r="50" spans="2:10" ht="30" customHeight="1" x14ac:dyDescent="0.3">
      <c r="B50" s="16" t="s">
        <v>29</v>
      </c>
      <c r="C50" s="18"/>
      <c r="D50" s="18"/>
      <c r="E50" s="29">
        <f>Food[[#This Row],[Projected
Cost]]-Food[[#This Row],[Actual
Cost]]</f>
        <v>0</v>
      </c>
      <c r="F50" s="1"/>
      <c r="G50" s="16" t="s">
        <v>42</v>
      </c>
      <c r="H50" s="8"/>
      <c r="I50" s="8"/>
      <c r="J50" s="37">
        <f>Taxes[[#This Row],[Projected 
Cost]]-Taxes[[#This Row],[Actual 
Cost]]</f>
        <v>0</v>
      </c>
    </row>
    <row r="51" spans="2:10" ht="30" customHeight="1" x14ac:dyDescent="0.3">
      <c r="B51" s="27" t="s">
        <v>10</v>
      </c>
      <c r="C51" s="32"/>
      <c r="D51" s="32"/>
      <c r="E51" s="33">
        <f>Food[[#This Row],[Projected
Cost]]-Food[[#This Row],[Actual
Cost]]</f>
        <v>0</v>
      </c>
      <c r="F51" s="1"/>
      <c r="G51" s="16" t="s">
        <v>10</v>
      </c>
      <c r="H51" s="8"/>
      <c r="I51" s="8"/>
      <c r="J51" s="37">
        <f>Taxes[[#This Row],[Projected 
Cost]]-Taxes[[#This Row],[Actual 
Cost]]</f>
        <v>0</v>
      </c>
    </row>
    <row r="52" spans="2:10" ht="30" customHeight="1" x14ac:dyDescent="0.3">
      <c r="B52" s="101" t="s">
        <v>68</v>
      </c>
      <c r="C52" s="89">
        <f>SUBTOTAL(109,Food[Projected
Cost])</f>
        <v>0</v>
      </c>
      <c r="D52" s="89">
        <f>SUBTOTAL(109,Food[Actual
Cost])</f>
        <v>0</v>
      </c>
      <c r="E52" s="102">
        <f>SUBTOTAL(109,Food[Difference])</f>
        <v>0</v>
      </c>
      <c r="F52" s="1"/>
      <c r="G52" s="99" t="s">
        <v>68</v>
      </c>
      <c r="H52" s="84">
        <f>SUBTOTAL(109,Taxes[Projected 
Cost])</f>
        <v>0</v>
      </c>
      <c r="I52" s="84">
        <f>SUBTOTAL(109,Taxes[Actual 
Cost])</f>
        <v>0</v>
      </c>
      <c r="J52" s="104">
        <f>SUBTOTAL(109,Taxes[Difference])</f>
        <v>0</v>
      </c>
    </row>
    <row r="53" spans="2:10" ht="37.950000000000003" customHeight="1" x14ac:dyDescent="0.3">
      <c r="B53" s="19"/>
      <c r="C53" s="20"/>
      <c r="D53" s="20"/>
      <c r="E53" s="20"/>
      <c r="F53" s="1"/>
      <c r="G53" s="34"/>
      <c r="H53" s="14"/>
      <c r="I53" s="14"/>
      <c r="J53" s="14"/>
    </row>
    <row r="54" spans="2:10" s="116" customFormat="1" ht="30" customHeight="1" x14ac:dyDescent="0.3">
      <c r="B54" s="19"/>
      <c r="C54" s="26"/>
      <c r="D54" s="26"/>
      <c r="E54" s="26"/>
      <c r="F54" s="113"/>
      <c r="G54" s="121" t="s">
        <v>63</v>
      </c>
      <c r="H54" s="121"/>
      <c r="I54" s="121"/>
      <c r="J54" s="121"/>
    </row>
    <row r="55" spans="2:10" ht="48" customHeight="1" x14ac:dyDescent="0.3">
      <c r="B55" s="107" t="s">
        <v>46</v>
      </c>
      <c r="C55" s="108"/>
      <c r="D55" s="108"/>
      <c r="E55" s="108"/>
      <c r="F55" s="1"/>
      <c r="G55" s="59" t="s">
        <v>63</v>
      </c>
      <c r="H55" s="60" t="s">
        <v>77</v>
      </c>
      <c r="I55" s="61" t="s">
        <v>78</v>
      </c>
      <c r="J55" s="60" t="s">
        <v>0</v>
      </c>
    </row>
    <row r="56" spans="2:10" ht="30" customHeight="1" x14ac:dyDescent="0.3">
      <c r="B56" s="62" t="s">
        <v>46</v>
      </c>
      <c r="C56" s="23" t="s">
        <v>77</v>
      </c>
      <c r="D56" s="23" t="s">
        <v>78</v>
      </c>
      <c r="E56" s="23" t="s">
        <v>0</v>
      </c>
      <c r="F56" s="1"/>
      <c r="G56" s="28" t="s">
        <v>24</v>
      </c>
      <c r="H56" s="10"/>
      <c r="I56" s="10"/>
      <c r="J56" s="38">
        <f>PersonalCare[[#This Row],[Projected
Cost]]-PersonalCare[[#This Row],[Actual
Cost]]</f>
        <v>0</v>
      </c>
    </row>
    <row r="57" spans="2:10" ht="30" customHeight="1" x14ac:dyDescent="0.3">
      <c r="B57" s="17" t="s">
        <v>24</v>
      </c>
      <c r="C57" s="18"/>
      <c r="D57" s="18"/>
      <c r="E57" s="29">
        <f>Children[[#This Row],[Projected
Cost]]-Children[[#This Row],[Actual
Cost]]</f>
        <v>0</v>
      </c>
      <c r="F57" s="1"/>
      <c r="G57" s="16" t="s">
        <v>27</v>
      </c>
      <c r="H57" s="8"/>
      <c r="I57" s="8"/>
      <c r="J57" s="37">
        <f>PersonalCare[[#This Row],[Projected
Cost]]-PersonalCare[[#This Row],[Actual
Cost]]</f>
        <v>0</v>
      </c>
    </row>
    <row r="58" spans="2:10" ht="30" customHeight="1" x14ac:dyDescent="0.3">
      <c r="B58" s="17" t="s">
        <v>26</v>
      </c>
      <c r="C58" s="18"/>
      <c r="D58" s="18"/>
      <c r="E58" s="29">
        <f>Children[[#This Row],[Projected
Cost]]-Children[[#This Row],[Actual
Cost]]</f>
        <v>0</v>
      </c>
      <c r="F58" s="1"/>
      <c r="G58" s="16" t="s">
        <v>26</v>
      </c>
      <c r="H58" s="8"/>
      <c r="I58" s="8"/>
      <c r="J58" s="37">
        <f>PersonalCare[[#This Row],[Projected
Cost]]-PersonalCare[[#This Row],[Actual
Cost]]</f>
        <v>0</v>
      </c>
    </row>
    <row r="59" spans="2:10" ht="30" customHeight="1" x14ac:dyDescent="0.3">
      <c r="B59" s="17" t="s">
        <v>49</v>
      </c>
      <c r="C59" s="18"/>
      <c r="D59" s="18"/>
      <c r="E59" s="29">
        <f>Children[[#This Row],[Projected
Cost]]-Children[[#This Row],[Actual
Cost]]</f>
        <v>0</v>
      </c>
      <c r="F59" s="1"/>
      <c r="G59" s="16" t="s">
        <v>36</v>
      </c>
      <c r="H59" s="8"/>
      <c r="I59" s="8"/>
      <c r="J59" s="37">
        <f>PersonalCare[[#This Row],[Projected
Cost]]-PersonalCare[[#This Row],[Actual
Cost]]</f>
        <v>0</v>
      </c>
    </row>
    <row r="60" spans="2:10" ht="30" customHeight="1" x14ac:dyDescent="0.3">
      <c r="B60" s="17" t="s">
        <v>47</v>
      </c>
      <c r="C60" s="18"/>
      <c r="D60" s="18"/>
      <c r="E60" s="29">
        <f>Children[[#This Row],[Projected
Cost]]-Children[[#This Row],[Actual
Cost]]</f>
        <v>0</v>
      </c>
      <c r="F60" s="1"/>
      <c r="G60" s="16" t="s">
        <v>28</v>
      </c>
      <c r="H60" s="8"/>
      <c r="I60" s="8"/>
      <c r="J60" s="37">
        <f>PersonalCare[[#This Row],[Projected
Cost]]-PersonalCare[[#This Row],[Actual
Cost]]</f>
        <v>0</v>
      </c>
    </row>
    <row r="61" spans="2:10" ht="30" customHeight="1" x14ac:dyDescent="0.3">
      <c r="B61" s="17" t="s">
        <v>72</v>
      </c>
      <c r="C61" s="18"/>
      <c r="D61" s="18"/>
      <c r="E61" s="29">
        <f>Children[[#This Row],[Projected
Cost]]-Children[[#This Row],[Actual
Cost]]</f>
        <v>0</v>
      </c>
      <c r="F61" s="1"/>
      <c r="G61" s="16" t="s">
        <v>72</v>
      </c>
      <c r="H61" s="8"/>
      <c r="I61" s="8"/>
      <c r="J61" s="37">
        <f>PersonalCare[[#This Row],[Projected
Cost]]-PersonalCare[[#This Row],[Actual
Cost]]</f>
        <v>0</v>
      </c>
    </row>
    <row r="62" spans="2:10" ht="30" customHeight="1" x14ac:dyDescent="0.3">
      <c r="B62" s="17" t="s">
        <v>48</v>
      </c>
      <c r="C62" s="18"/>
      <c r="D62" s="18"/>
      <c r="E62" s="29">
        <f>Children[[#This Row],[Projected
Cost]]-Children[[#This Row],[Actual
Cost]]</f>
        <v>0</v>
      </c>
      <c r="F62" s="1"/>
      <c r="G62" s="16" t="s">
        <v>10</v>
      </c>
      <c r="H62" s="8"/>
      <c r="I62" s="8"/>
      <c r="J62" s="37">
        <f>PersonalCare[[#This Row],[Projected
Cost]]-PersonalCare[[#This Row],[Actual
Cost]]</f>
        <v>0</v>
      </c>
    </row>
    <row r="63" spans="2:10" ht="30" customHeight="1" x14ac:dyDescent="0.3">
      <c r="B63" s="17" t="s">
        <v>50</v>
      </c>
      <c r="C63" s="18"/>
      <c r="D63" s="18"/>
      <c r="E63" s="29">
        <f>Children[[#This Row],[Projected
Cost]]-Children[[#This Row],[Actual
Cost]]</f>
        <v>0</v>
      </c>
      <c r="F63" s="1"/>
      <c r="G63" s="99" t="s">
        <v>68</v>
      </c>
      <c r="H63" s="85">
        <f>SUBTOTAL(109,PersonalCare[Projected
Cost])</f>
        <v>0</v>
      </c>
      <c r="I63" s="85">
        <f>SUBTOTAL(109,PersonalCare[Actual
Cost])</f>
        <v>0</v>
      </c>
      <c r="J63" s="100">
        <f>SUBTOTAL(109,PersonalCare[Difference])</f>
        <v>0</v>
      </c>
    </row>
    <row r="64" spans="2:10" ht="30" customHeight="1" x14ac:dyDescent="0.3">
      <c r="B64" s="17" t="s">
        <v>53</v>
      </c>
      <c r="C64" s="18"/>
      <c r="D64" s="18"/>
      <c r="E64" s="29">
        <f>Children[[#This Row],[Projected
Cost]]-Children[[#This Row],[Actual
Cost]]</f>
        <v>0</v>
      </c>
      <c r="F64" s="1"/>
      <c r="G64" s="41"/>
      <c r="H64" s="39"/>
      <c r="I64" s="39"/>
      <c r="J64" s="39"/>
    </row>
    <row r="65" spans="2:10" ht="30" customHeight="1" x14ac:dyDescent="0.3">
      <c r="B65" s="17" t="s">
        <v>10</v>
      </c>
      <c r="C65" s="18"/>
      <c r="D65" s="18"/>
      <c r="E65" s="29">
        <f>Children[[#This Row],[Projected
Cost]]-Children[[#This Row],[Actual
Cost]]</f>
        <v>0</v>
      </c>
      <c r="F65" s="1"/>
      <c r="G65" s="41"/>
      <c r="H65" s="39"/>
      <c r="I65" s="39"/>
      <c r="J65" s="39"/>
    </row>
    <row r="66" spans="2:10" ht="37.950000000000003" customHeight="1" x14ac:dyDescent="0.3">
      <c r="B66" s="99" t="s">
        <v>68</v>
      </c>
      <c r="C66" s="86">
        <f>SUBTOTAL(109,Children[Projected
Cost])</f>
        <v>0</v>
      </c>
      <c r="D66" s="86">
        <f>SUBTOTAL(109,Children[Actual
Cost])</f>
        <v>0</v>
      </c>
      <c r="E66" s="103">
        <f>SUBTOTAL(109,Children[Difference])</f>
        <v>0</v>
      </c>
      <c r="F66" s="1"/>
      <c r="G66" s="34"/>
      <c r="H66" s="14"/>
      <c r="I66" s="14"/>
      <c r="J66" s="14"/>
    </row>
    <row r="67" spans="2:10" s="116" customFormat="1" ht="30" customHeight="1" x14ac:dyDescent="0.3">
      <c r="B67" s="19"/>
      <c r="C67" s="20"/>
      <c r="D67" s="20"/>
      <c r="E67" s="20"/>
      <c r="F67" s="118"/>
      <c r="G67" s="114" t="s">
        <v>22</v>
      </c>
      <c r="H67" s="115"/>
      <c r="I67" s="115"/>
      <c r="J67" s="115"/>
    </row>
    <row r="68" spans="2:10" ht="48" customHeight="1" x14ac:dyDescent="0.3">
      <c r="B68" s="107" t="s">
        <v>45</v>
      </c>
      <c r="C68" s="112"/>
      <c r="D68" s="112"/>
      <c r="E68" s="112"/>
      <c r="F68" s="1"/>
      <c r="G68" s="64" t="s">
        <v>22</v>
      </c>
      <c r="H68" s="23" t="s">
        <v>77</v>
      </c>
      <c r="I68" s="50" t="s">
        <v>78</v>
      </c>
      <c r="J68" s="23" t="s">
        <v>0</v>
      </c>
    </row>
    <row r="69" spans="2:10" ht="30" customHeight="1" x14ac:dyDescent="0.3">
      <c r="B69" s="58" t="s">
        <v>45</v>
      </c>
      <c r="C69" s="23" t="s">
        <v>77</v>
      </c>
      <c r="D69" s="23" t="s">
        <v>78</v>
      </c>
      <c r="E69" s="23" t="s">
        <v>0</v>
      </c>
      <c r="F69" s="1"/>
      <c r="G69" s="16" t="s">
        <v>21</v>
      </c>
      <c r="H69" s="8"/>
      <c r="I69" s="8"/>
      <c r="J69" s="37">
        <f>Pets[[#This Row],[Projected
Cost]]-Pets[[#This Row],[Actual
Cost]]</f>
        <v>0</v>
      </c>
    </row>
    <row r="70" spans="2:10" ht="30" customHeight="1" x14ac:dyDescent="0.3">
      <c r="B70" s="16" t="s">
        <v>51</v>
      </c>
      <c r="C70" s="18"/>
      <c r="D70" s="18"/>
      <c r="E70" s="29">
        <f>Legal[[#This Row],[Projected
Cost]]-Legal[[#This Row],[Actual
Cost]]</f>
        <v>0</v>
      </c>
      <c r="F70" s="1"/>
      <c r="G70" s="16" t="s">
        <v>24</v>
      </c>
      <c r="H70" s="8"/>
      <c r="I70" s="8"/>
      <c r="J70" s="37">
        <f>Pets[[#This Row],[Projected
Cost]]-Pets[[#This Row],[Actual
Cost]]</f>
        <v>0</v>
      </c>
    </row>
    <row r="71" spans="2:10" ht="30" customHeight="1" x14ac:dyDescent="0.3">
      <c r="B71" s="16" t="s">
        <v>52</v>
      </c>
      <c r="C71" s="18"/>
      <c r="D71" s="18"/>
      <c r="E71" s="29">
        <f>Legal[[#This Row],[Projected
Cost]]-Legal[[#This Row],[Actual
Cost]]</f>
        <v>0</v>
      </c>
      <c r="F71" s="1"/>
      <c r="G71" s="16" t="s">
        <v>25</v>
      </c>
      <c r="H71" s="8"/>
      <c r="I71" s="8"/>
      <c r="J71" s="37">
        <f>Pets[[#This Row],[Projected
Cost]]-Pets[[#This Row],[Actual
Cost]]</f>
        <v>0</v>
      </c>
    </row>
    <row r="72" spans="2:10" ht="30" customHeight="1" x14ac:dyDescent="0.3">
      <c r="B72" s="16" t="s">
        <v>71</v>
      </c>
      <c r="C72" s="18"/>
      <c r="D72" s="18"/>
      <c r="E72" s="29">
        <f>Legal[[#This Row],[Projected
Cost]]-Legal[[#This Row],[Actual
Cost]]</f>
        <v>0</v>
      </c>
      <c r="F72" s="1"/>
      <c r="G72" s="16" t="s">
        <v>23</v>
      </c>
      <c r="H72" s="8"/>
      <c r="I72" s="8"/>
      <c r="J72" s="37">
        <f>Pets[[#This Row],[Projected
Cost]]-Pets[[#This Row],[Actual
Cost]]</f>
        <v>0</v>
      </c>
    </row>
    <row r="73" spans="2:10" ht="30" customHeight="1" x14ac:dyDescent="0.3">
      <c r="B73" s="16" t="s">
        <v>10</v>
      </c>
      <c r="C73" s="18"/>
      <c r="D73" s="18"/>
      <c r="E73" s="29">
        <f>Legal[[#This Row],[Projected
Cost]]-Legal[[#This Row],[Actual
Cost]]</f>
        <v>0</v>
      </c>
      <c r="F73" s="1"/>
      <c r="G73" s="16" t="s">
        <v>10</v>
      </c>
      <c r="H73" s="8"/>
      <c r="I73" s="8"/>
      <c r="J73" s="37">
        <f>Pets[[#This Row],[Projected
Cost]]-Pets[[#This Row],[Actual
Cost]]</f>
        <v>0</v>
      </c>
    </row>
    <row r="74" spans="2:10" ht="30" customHeight="1" x14ac:dyDescent="0.3">
      <c r="B74" s="99" t="s">
        <v>68</v>
      </c>
      <c r="C74" s="85">
        <f>SUBTOTAL(109,Legal[Projected
Cost])</f>
        <v>0</v>
      </c>
      <c r="D74" s="85">
        <f>SUBTOTAL(109,Legal[Actual
Cost])</f>
        <v>0</v>
      </c>
      <c r="E74" s="100">
        <f>SUBTOTAL(109,Legal[Difference])</f>
        <v>0</v>
      </c>
      <c r="F74" s="1"/>
      <c r="G74" s="99" t="s">
        <v>68</v>
      </c>
      <c r="H74" s="86">
        <f>SUBTOTAL(109,Pets[Projected
Cost])</f>
        <v>0</v>
      </c>
      <c r="I74" s="86">
        <f>SUBTOTAL(109,Pets[Actual
Cost])</f>
        <v>0</v>
      </c>
      <c r="J74" s="103">
        <f>SUBTOTAL(109,Pets[Difference])</f>
        <v>0</v>
      </c>
    </row>
    <row r="75" spans="2:10" ht="37.950000000000003" customHeight="1" x14ac:dyDescent="0.3">
      <c r="B75" s="41"/>
      <c r="C75" s="39"/>
      <c r="D75" s="39"/>
      <c r="E75" s="39"/>
      <c r="F75" s="63"/>
      <c r="G75" s="45"/>
      <c r="H75" s="46"/>
      <c r="I75" s="46"/>
      <c r="J75" s="46"/>
    </row>
    <row r="76" spans="2:10" s="116" customFormat="1" ht="30" customHeight="1" x14ac:dyDescent="0.3">
      <c r="B76" s="41"/>
      <c r="C76" s="39"/>
      <c r="D76" s="39"/>
      <c r="E76" s="39"/>
      <c r="F76" s="118"/>
      <c r="G76" s="107" t="s">
        <v>60</v>
      </c>
      <c r="H76" s="117"/>
      <c r="I76" s="117"/>
      <c r="J76" s="117"/>
    </row>
    <row r="77" spans="2:10" ht="48" customHeight="1" x14ac:dyDescent="0.3">
      <c r="B77" s="107" t="s">
        <v>70</v>
      </c>
      <c r="C77" s="107"/>
      <c r="D77" s="107"/>
      <c r="E77" s="107"/>
      <c r="F77" s="1"/>
      <c r="G77" s="64" t="s">
        <v>60</v>
      </c>
      <c r="H77" s="23" t="s">
        <v>77</v>
      </c>
      <c r="I77" s="50" t="s">
        <v>78</v>
      </c>
      <c r="J77" s="23" t="s">
        <v>0</v>
      </c>
    </row>
    <row r="78" spans="2:10" ht="30" customHeight="1" x14ac:dyDescent="0.3">
      <c r="B78" s="58" t="s">
        <v>70</v>
      </c>
      <c r="C78" s="23" t="s">
        <v>77</v>
      </c>
      <c r="D78" s="23" t="s">
        <v>78</v>
      </c>
      <c r="E78" s="23" t="s">
        <v>0</v>
      </c>
      <c r="F78" s="1"/>
      <c r="G78" s="16" t="s">
        <v>43</v>
      </c>
      <c r="H78" s="8"/>
      <c r="I78" s="8"/>
      <c r="J78" s="37">
        <f>Gifts[[#This Row],[Projected
Cost]]-Gifts[[#This Row],[Actual
Cost]]</f>
        <v>0</v>
      </c>
    </row>
    <row r="79" spans="2:10" ht="30" customHeight="1" x14ac:dyDescent="0.3">
      <c r="B79" s="16" t="s">
        <v>58</v>
      </c>
      <c r="C79" s="18"/>
      <c r="D79" s="18"/>
      <c r="E79" s="29">
        <f>Savings[[#This Row],[Projected
Cost]]-Savings[[#This Row],[Actual
Cost]]</f>
        <v>0</v>
      </c>
      <c r="F79" s="1"/>
      <c r="G79" s="16" t="s">
        <v>44</v>
      </c>
      <c r="H79" s="8"/>
      <c r="I79" s="8"/>
      <c r="J79" s="37">
        <f>Gifts[[#This Row],[Projected
Cost]]-Gifts[[#This Row],[Actual
Cost]]</f>
        <v>0</v>
      </c>
    </row>
    <row r="80" spans="2:10" ht="30" customHeight="1" x14ac:dyDescent="0.3">
      <c r="B80" s="16" t="s">
        <v>59</v>
      </c>
      <c r="C80" s="18"/>
      <c r="D80" s="18"/>
      <c r="E80" s="29">
        <f>Savings[[#This Row],[Projected
Cost]]-Savings[[#This Row],[Actual
Cost]]</f>
        <v>0</v>
      </c>
      <c r="F80" s="1"/>
      <c r="G80" s="16" t="s">
        <v>64</v>
      </c>
      <c r="H80" s="8"/>
      <c r="I80" s="8"/>
      <c r="J80" s="37">
        <f>Gifts[[#This Row],[Projected
Cost]]-Gifts[[#This Row],[Actual
Cost]]</f>
        <v>0</v>
      </c>
    </row>
    <row r="81" spans="2:10" ht="30" customHeight="1" x14ac:dyDescent="0.3">
      <c r="B81" s="16" t="s">
        <v>54</v>
      </c>
      <c r="C81" s="18"/>
      <c r="D81" s="18"/>
      <c r="E81" s="29">
        <f>Savings[[#This Row],[Projected
Cost]]-Savings[[#This Row],[Actual
Cost]]</f>
        <v>0</v>
      </c>
      <c r="G81" s="99" t="s">
        <v>68</v>
      </c>
      <c r="H81" s="85">
        <f>SUBTOTAL(109,Gifts[Projected
Cost])</f>
        <v>0</v>
      </c>
      <c r="I81" s="85">
        <f>SUBTOTAL(109,Gifts[Actual
Cost])</f>
        <v>0</v>
      </c>
      <c r="J81" s="100">
        <f>SUBTOTAL(109,Gifts[Difference])</f>
        <v>0</v>
      </c>
    </row>
    <row r="82" spans="2:10" ht="30" customHeight="1" x14ac:dyDescent="0.3">
      <c r="B82" s="16" t="s">
        <v>86</v>
      </c>
      <c r="C82" s="18"/>
      <c r="D82" s="18"/>
      <c r="E82" s="29">
        <f>Savings[[#This Row],[Projected
Cost]]-Savings[[#This Row],[Actual
Cost]]</f>
        <v>0</v>
      </c>
    </row>
    <row r="83" spans="2:10" ht="30" customHeight="1" x14ac:dyDescent="0.3">
      <c r="B83" s="16" t="s">
        <v>59</v>
      </c>
      <c r="C83" s="125"/>
      <c r="D83" s="125"/>
      <c r="E83" s="126">
        <f>Savings[[#This Row],[Projected
Cost]]-Savings[[#This Row],[Actual
Cost]]</f>
        <v>0</v>
      </c>
    </row>
    <row r="84" spans="2:10" ht="30" customHeight="1" x14ac:dyDescent="0.3">
      <c r="B84" s="99" t="s">
        <v>68</v>
      </c>
      <c r="C84" s="86">
        <f>SUBTOTAL(109,Savings[Projected
Cost])</f>
        <v>0</v>
      </c>
      <c r="D84" s="86">
        <f>SUBTOTAL(109,Savings[Actual
Cost])</f>
        <v>0</v>
      </c>
      <c r="E84" s="103">
        <f>SUBTOTAL(109,Savings[Difference])</f>
        <v>0</v>
      </c>
    </row>
  </sheetData>
  <sortState xmlns:xlrd2="http://schemas.microsoft.com/office/spreadsheetml/2017/richdata2" ref="G34:K34">
    <sortCondition ref="G34"/>
  </sortState>
  <mergeCells count="7">
    <mergeCell ref="B2:H2"/>
    <mergeCell ref="G23:J23"/>
    <mergeCell ref="G54:J54"/>
    <mergeCell ref="G4:H4"/>
    <mergeCell ref="G10:H10"/>
    <mergeCell ref="G16:H16"/>
    <mergeCell ref="B3:H3"/>
  </mergeCells>
  <phoneticPr fontId="1" type="noConversion"/>
  <conditionalFormatting sqref="J69:J73 J56:J62 E79:E83 E70:E73 E49:E51 E38:E41 J25:J30 J78:J80 E10:E21 E57:E65 E26:E33 J37:J43 J48:J51 H19:H22">
    <cfRule type="iconSet" priority="4">
      <iconSet iconSet="3Arrows">
        <cfvo type="percentile" val="0"/>
        <cfvo type="num" val="-50"/>
        <cfvo type="num" val="50"/>
      </iconSet>
    </cfRule>
  </conditionalFormatting>
  <conditionalFormatting sqref="D5:J5 B3 B4:G4 B24 B36 B47 B55 B68 B77 G77:J81 G76 G67 G54 G46 G35 G23 B56:E67 B25:E35 G47:J53 G36:J45 B48:E54 B69:E76 G68:J75 G24:J34 G55:J66 I3:J4 I10:J10 I15:J16 G7:J9 B5 B8 G11:J14 G10 G15:G16 B6:J6 B37:E46 F8:F80 B7:F7 G17:J22 B78:E84 B9:E23">
    <cfRule type="cellIs" dxfId="5" priority="2" operator="lessThan">
      <formula>0</formula>
    </cfRule>
  </conditionalFormatting>
  <conditionalFormatting sqref="C5">
    <cfRule type="cellIs" dxfId="4" priority="1" operator="lessThan">
      <formula>0</formula>
    </cfRule>
  </conditionalFormatting>
  <dataValidations count="28">
    <dataValidation allowBlank="1" showInputMessage="1" showErrorMessage="1" prompt="Create a Family Budget Planner in this worksheet. Enter details in tables. Total Projected and Actual Costs, Projected and Actual Balance, and Difference are auto calculated" sqref="A3"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3" xr:uid="{00000000-0002-0000-0000-000001000000}"/>
    <dataValidation allowBlank="1" showInputMessage="1" showErrorMessage="1" prompt="Total Projected Cost is auto calculated in cell below" sqref="C4" xr:uid="{00000000-0002-0000-0000-000002000000}"/>
    <dataValidation allowBlank="1" showInputMessage="1" showErrorMessage="1" prompt="Total Actual Cost is auto calculated in cell below" sqref="D4" xr:uid="{00000000-0002-0000-0000-000003000000}"/>
    <dataValidation allowBlank="1" showInputMessage="1" showErrorMessage="1" prompt="Total Difference is auto calculated in cell below" sqref="E4" xr:uid="{00000000-0002-0000-0000-000004000000}"/>
    <dataValidation allowBlank="1" showInputMessage="1" showErrorMessage="1" prompt="Enter details in Housing table below, in Transportation table starting in cell B19, and in Projected Monthly Income table starting in cell G2" sqref="B8" xr:uid="{00000000-0002-0000-0000-000005000000}"/>
    <dataValidation allowBlank="1" showInputMessage="1" showErrorMessage="1" prompt="Enter Projected Monthly Income Source in this column under this heading" sqref="G4" xr:uid="{00000000-0002-0000-0000-000006000000}"/>
    <dataValidation allowBlank="1" showInputMessage="1" showErrorMessage="1" prompt="Enter details in Actual Monthly Income table below" sqref="G9" xr:uid="{00000000-0002-0000-0000-000008000000}"/>
    <dataValidation allowBlank="1" showInputMessage="1" showErrorMessage="1" prompt="Enter Actual Monthly Income Source in this column under this heading" sqref="G10" xr:uid="{00000000-0002-0000-0000-000009000000}"/>
    <dataValidation allowBlank="1" showInputMessage="1" showErrorMessage="1" prompt="Balance table below is auto updated" sqref="G15" xr:uid="{00000000-0002-0000-0000-00000A000000}"/>
    <dataValidation allowBlank="1" showInputMessage="1" showErrorMessage="1" prompt="Balance is in this column under this heading" sqref="G16" xr:uid="{00000000-0002-0000-0000-00000B000000}"/>
    <dataValidation allowBlank="1" showInputMessage="1" showErrorMessage="1" prompt="Sample expense category is in this cell. Sample expenses related to the sample category are in this column under this heading. Use heading filters to find specific entries" sqref="B9 B25 G68 G36 B37 B48 G47 G55 B56 B69 B78 G77 G24" xr:uid="{00000000-0002-0000-0000-00000D000000}"/>
    <dataValidation allowBlank="1" showInputMessage="1" showErrorMessage="1" prompt="Enter Projected Cost in this column under this heading" sqref="C9 C25 C37 C48 C56 C69 C78 H77 H36 H47 H55 H68 H24" xr:uid="{00000000-0002-0000-0000-00000E000000}"/>
    <dataValidation allowBlank="1" showInputMessage="1" showErrorMessage="1" prompt="Enter Actual Cost in this column under this heading" sqref="D9 D25 D37 D48 D56 D69 D78 I77 I36 I47 I55 I68 I24" xr:uid="{00000000-0002-0000-0000-00000F000000}"/>
    <dataValidation allowBlank="1" showInputMessage="1" showErrorMessage="1" prompt="Enter details in Transportation table below and in Insurance table starting in cell B30" sqref="B24" xr:uid="{00000000-0002-0000-0000-000010000000}"/>
    <dataValidation allowBlank="1" showInputMessage="1" showErrorMessage="1" prompt="Enter details in Insurance table below and in Food table starting in cell B37" sqref="B36" xr:uid="{00000000-0002-0000-0000-000011000000}"/>
    <dataValidation allowBlank="1" showInputMessage="1" showErrorMessage="1" prompt="Enter details in Food table below and in Children table starting in cell B43" sqref="B47" xr:uid="{00000000-0002-0000-0000-000012000000}"/>
    <dataValidation allowBlank="1" showInputMessage="1" showErrorMessage="1" prompt="Enter details in Children table below and in Legal table starting in cell B55" sqref="B55" xr:uid="{00000000-0002-0000-0000-000013000000}"/>
    <dataValidation allowBlank="1" showInputMessage="1" showErrorMessage="1" prompt="Enter details in Legal table below and in Savings table starting in cell B62" sqref="B68" xr:uid="{00000000-0002-0000-0000-000014000000}"/>
    <dataValidation allowBlank="1" showInputMessage="1" showErrorMessage="1" prompt="Enter details in Savings table below and in Loans table starting in cell G19" sqref="B77" xr:uid="{00000000-0002-0000-0000-000015000000}"/>
    <dataValidation allowBlank="1" showInputMessage="1" showErrorMessage="1" prompt="Enter details in Loans table below and in Entertainment table starting in cell G28" sqref="G23" xr:uid="{00000000-0002-0000-0000-000016000000}"/>
    <dataValidation allowBlank="1" showInputMessage="1" showErrorMessage="1" prompt="Enter details in Entertainment table below and in Taxes table starting in cell G38" sqref="G35" xr:uid="{00000000-0002-0000-0000-000017000000}"/>
    <dataValidation allowBlank="1" showInputMessage="1" showErrorMessage="1" prompt="Enter details in Taxes table below and in Personal Care table starting in cell G45" sqref="G46" xr:uid="{00000000-0002-0000-0000-000018000000}"/>
    <dataValidation allowBlank="1" showInputMessage="1" showErrorMessage="1" prompt="Enter details in Personal Care table below and in Pets table starting in cell G55" sqref="G54" xr:uid="{00000000-0002-0000-0000-000019000000}"/>
    <dataValidation allowBlank="1" showInputMessage="1" showErrorMessage="1" prompt="Enter details in Pets table below and in Gifts table starting in cell G63" sqref="G67" xr:uid="{00000000-0002-0000-0000-00001A000000}"/>
    <dataValidation allowBlank="1" showInputMessage="1" showErrorMessage="1" prompt="Enter details in Gifts table below" sqref="G76" xr:uid="{00000000-0002-0000-0000-00001B000000}"/>
    <dataValidation allowBlank="1" showInputMessage="1" showErrorMessage="1" prompt="Total Projected, Actual, and Difference is auto calculated in this table" sqref="B4" xr:uid="{00000000-0002-0000-0000-00001C000000}"/>
    <dataValidation allowBlank="1" showInputMessage="1" showErrorMessage="1" prompt="Difference is auto calculated in this column under this heading" sqref="E9 E25 E37 J36 J77 E48 E56 J47 J55 E69 E78 J68 J24" xr:uid="{00000000-0002-0000-0000-00001D000000}"/>
  </dataValidations>
  <printOptions horizontalCentered="1"/>
  <pageMargins left="0.25" right="0.25" top="0.5" bottom="0.5" header="0.5" footer="0.5"/>
  <pageSetup scale="60" orientation="portrait" r:id="rId1"/>
  <headerFooter differentFirst="1" alignWithMargins="0">
    <oddFooter>Page &amp;P of &amp;N</oddFooter>
  </headerFooter>
  <ignoredErrors>
    <ignoredError sqref="E33 E38:E41 E49:E51 E57:E65 E70:E73 E79:E82 J78:J80 J69:J73 J56:J62 J51 J37:J43 J25:J30 J48:J50 E26:E32" emptyCellReference="1"/>
  </ignoredErrors>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A7B2C-A516-4935-9C9C-4878DC824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65F010-E0EA-4A18-8F8A-C385A76096D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7A9B470-C5A6-46D3-9C30-ECFF952645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TM16400193</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Family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2020-10-16T05:07:10Z</dcterms:created>
  <dcterms:modified xsi:type="dcterms:W3CDTF">2022-05-19T10:17:15Z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